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<sst xmlns="http://schemas.openxmlformats.org/spreadsheetml/2006/main" count="328" uniqueCount="134">
  <si>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</si>
  <si>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</si>
  <si>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</si>
  <si>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</si>
  <si>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</si>
  <si>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</si>
  <si>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</si>
  <si>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</si>
  <si>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</si>
  <si>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</si>
  <si>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</si>
  <si>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</si>
  <si>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</si>
  <si>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</si>
  <si>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</si>
  <si>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</si>
  <si>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</si>
  <si>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</si>
  <si>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</si>
  <si>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</si>
  <si>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</si>
  <si>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</si>
  <si>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</si>
  <si>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</si>
  <si>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</si>
  <si>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</si>
  <si>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</si>
  <si>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</si>
  <si>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</si>
  <si>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</si>
  <si>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</si>
  <si>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</si>
  <si>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</si>
  <si>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 xml:space="preserve"> ОУ "Н. Й. Вапцаров"</t>
  </si>
  <si>
    <t>7505</t>
  </si>
  <si>
    <t>-</t>
  </si>
  <si>
    <t>Приходи и доходи от собственост</t>
  </si>
  <si>
    <t>2400</t>
  </si>
  <si>
    <t>приходи от наеми на имущество</t>
  </si>
  <si>
    <t>2405</t>
  </si>
  <si>
    <t>Други приходи</t>
  </si>
  <si>
    <t>3600</t>
  </si>
  <si>
    <t>получени други застрахователни обезщетения</t>
  </si>
  <si>
    <t>3612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</si>
  <si>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</si>
  <si>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</si>
  <si>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</si>
  <si>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</si>
  <si>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</si>
  <si>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</si>
  <si>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</si>
  <si>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</si>
  <si>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</si>
  <si>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</si>
  <si>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</si>
  <si>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</si>
  <si>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</si>
  <si>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</si>
  <si>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</si>
  <si>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</si>
  <si>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наличност в касата в левове в края на периода (-)</t>
  </si>
  <si>
    <t>9511</t>
  </si>
  <si>
    <t>III. Функция Образование</t>
  </si>
  <si>
    <t>322 Неспециализирани училища, без професионални гимназии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</si>
  <si>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</si>
  <si>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</si>
  <si>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</si>
  <si>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</si>
  <si>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</si>
  <si>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</si>
  <si>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</si>
  <si>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</si>
  <si>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</si>
  <si>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</si>
  <si>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</si>
  <si>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</si>
  <si>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</si>
  <si>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</si>
  <si>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</si>
  <si>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</si>
  <si>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</si>
  <si>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</si>
  <si>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</si>
  <si>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</si>
  <si>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</si>
  <si>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</si>
  <si>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</si>
  <si>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</si>
  <si>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</si>
  <si>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</si>
  <si>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</si>
  <si>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</si>
  <si>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</si>
  <si>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</si>
  <si>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</si>
  <si>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</si>
  <si>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</si>
  <si>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</si>
  <si>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</si>
  <si>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</si>
  <si>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</si>
  <si>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</si>
  <si>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</si>
  <si>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</si>
  <si>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</si>
  <si>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други разходи, некласифицирани в другите параграфи и подпараграфи</t>
  </si>
  <si>
    <t>1098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</si>
  <si>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</si>
  <si>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</si>
  <si>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</si>
  <si>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</si>
  <si>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</si>
  <si>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Капиталови разходи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</si>
  <si>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</si>
  <si>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</si>
  <si>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</si>
  <si>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</si>
  <si>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Всичко - Капиталови разходи:</t>
  </si>
  <si>
    <t>Всичко - 322 Неспециализирани училища, без професионални гимназии: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</si>
  <si>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</si>
  <si>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</si>
  <si>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</si>
  <si>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</si>
  <si>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</si>
  <si>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</si>
  <si>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Щ А Т Н И   Б Р О Й К И</t>
  </si>
  <si>
    <t>В Т.Ч. ПО ТРУДОВИ ПРАВООТНОШЕНИЯ</t>
  </si>
  <si>
    <t>0111</t>
  </si>
  <si>
    <t>БPOЙ УЧЕНИЦИ</t>
  </si>
  <si>
    <t>6000</t>
  </si>
  <si>
    <t>ЧИСЛЕНОСТ НА ПЕРС. НА МИН.РАБОТНА ЗАПЛАТА - БРОЙ</t>
  </si>
  <si>
    <t>8700</t>
  </si>
  <si>
    <t>Рекапитулация по функции: Разход</t>
  </si>
  <si>
    <t>Рекапитулация по функции: Натурални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</si>
</sst>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6" width="20.421875" style="1" customWidth="1"/>
    <col min="7" max="7" width="20.57421875" style="1" customWidth="1"/>
    <col min="8" max="9" width="20.57421875" style="1" hidden="1" customWidth="1"/>
    <col min="10" max="10" width="20.57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/>
      <c r="B2" s="32" t="s">
        <v>0</v>
      </c>
      <c r="C2" s="32"/>
      <c r="D2" s="32"/>
      <c r="E2" s="32"/>
      <c r="F2" s="32"/>
      <c r="G2" s="32"/>
    </row>
    <row r="3" spans="1:7" s="6" customFormat="1" ht="18" customHeight="1">
      <c r="A3" s="5">
        <v>9</v>
      </c>
      <c r="B3" s="33" t="s">
        <v>33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34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Септември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35</v>
      </c>
      <c r="C10" s="19" t="s">
        <v>35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4" t="s">
        <v>12</v>
      </c>
      <c r="C11" s="34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37</v>
      </c>
      <c r="D13" s="20">
        <v>1330</v>
      </c>
      <c r="E13" s="20">
        <v>849</v>
      </c>
      <c r="F13" s="20">
        <f aca="true" t="shared" si="0" ref="F13:F19">E13-D13</f>
        <v>-481</v>
      </c>
      <c r="G13" s="20">
        <f aca="true" t="shared" si="1" ref="G13:G19">IF(D13=0,0,E13/D13)*100</f>
        <v>63.83458646616541</v>
      </c>
      <c r="H13" s="1">
        <v>1330</v>
      </c>
      <c r="I13" s="1">
        <v>849</v>
      </c>
    </row>
    <row r="14" spans="1:9" ht="16.5" customHeight="1">
      <c r="A14" s="4"/>
      <c r="B14" s="18" t="s">
        <v>38</v>
      </c>
      <c r="C14" s="19" t="s">
        <v>39</v>
      </c>
      <c r="D14" s="20">
        <v>1330</v>
      </c>
      <c r="E14" s="20">
        <v>849</v>
      </c>
      <c r="F14" s="20">
        <f t="shared" si="0"/>
        <v>-481</v>
      </c>
      <c r="G14" s="20">
        <f t="shared" si="1"/>
        <v>63.83458646616541</v>
      </c>
      <c r="H14" s="1">
        <v>0</v>
      </c>
      <c r="I14" s="1">
        <v>0</v>
      </c>
    </row>
    <row r="15" spans="1:9" ht="16.5" customHeight="1">
      <c r="A15" s="4"/>
      <c r="B15" s="18" t="s">
        <v>40</v>
      </c>
      <c r="C15" s="19" t="s">
        <v>41</v>
      </c>
      <c r="D15" s="20">
        <v>2376</v>
      </c>
      <c r="E15" s="20">
        <v>2376</v>
      </c>
      <c r="F15" s="20">
        <f t="shared" si="0"/>
        <v>0</v>
      </c>
      <c r="G15" s="20">
        <f t="shared" si="1"/>
        <v>100</v>
      </c>
      <c r="H15" s="1">
        <v>2376</v>
      </c>
      <c r="I15" s="1">
        <v>2376</v>
      </c>
    </row>
    <row r="16" spans="1:9" ht="16.5" customHeight="1">
      <c r="A16" s="4"/>
      <c r="B16" s="18" t="s">
        <v>42</v>
      </c>
      <c r="C16" s="19" t="s">
        <v>43</v>
      </c>
      <c r="D16" s="20">
        <v>2376</v>
      </c>
      <c r="E16" s="20">
        <v>2376</v>
      </c>
      <c r="F16" s="20">
        <f t="shared" si="0"/>
        <v>0</v>
      </c>
      <c r="G16" s="20">
        <f t="shared" si="1"/>
        <v>100</v>
      </c>
      <c r="H16" s="1">
        <v>0</v>
      </c>
      <c r="I16" s="1">
        <v>0</v>
      </c>
    </row>
    <row r="17" spans="1:9" ht="16.5" customHeight="1">
      <c r="A17" s="4"/>
      <c r="B17" s="18" t="s">
        <v>44</v>
      </c>
      <c r="C17" s="19" t="s">
        <v>45</v>
      </c>
      <c r="D17" s="20">
        <v>-40</v>
      </c>
      <c r="E17" s="20">
        <v>-16</v>
      </c>
      <c r="F17" s="20">
        <f t="shared" si="0"/>
        <v>24</v>
      </c>
      <c r="G17" s="20">
        <f t="shared" si="1"/>
        <v>40</v>
      </c>
      <c r="H17" s="1">
        <v>-40</v>
      </c>
      <c r="I17" s="1">
        <v>-16</v>
      </c>
    </row>
    <row r="18" spans="1:9" ht="16.5" customHeight="1">
      <c r="A18" s="4"/>
      <c r="B18" s="18" t="s">
        <v>46</v>
      </c>
      <c r="C18" s="19" t="s">
        <v>47</v>
      </c>
      <c r="D18" s="20">
        <v>-40</v>
      </c>
      <c r="E18" s="20">
        <v>-16</v>
      </c>
      <c r="F18" s="20">
        <f t="shared" si="0"/>
        <v>24</v>
      </c>
      <c r="G18" s="20">
        <f t="shared" si="1"/>
        <v>40</v>
      </c>
      <c r="H18" s="1">
        <v>0</v>
      </c>
      <c r="I18" s="1">
        <v>0</v>
      </c>
    </row>
    <row r="19" spans="1:7" ht="16.5" customHeight="1">
      <c r="A19" s="4"/>
      <c r="B19" s="34" t="s">
        <v>14</v>
      </c>
      <c r="C19" s="34"/>
      <c r="D19" s="20">
        <f>SUM(H13:H18)</f>
        <v>3666</v>
      </c>
      <c r="E19" s="20">
        <f>SUM(I13:I18)</f>
        <v>3209</v>
      </c>
      <c r="F19" s="20">
        <f t="shared" si="0"/>
        <v>-457</v>
      </c>
      <c r="G19" s="20">
        <f t="shared" si="1"/>
        <v>87.53409710856519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15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48</v>
      </c>
      <c r="C22" s="19" t="s">
        <v>49</v>
      </c>
      <c r="D22" s="20">
        <v>0</v>
      </c>
      <c r="E22" s="20">
        <v>381985</v>
      </c>
      <c r="F22" s="20">
        <f>E22-D22</f>
        <v>381985</v>
      </c>
      <c r="G22" s="20">
        <f>IF(D22=0,0,E22/D22)*100</f>
        <v>0</v>
      </c>
      <c r="H22" s="1">
        <v>0</v>
      </c>
      <c r="I22" s="1">
        <v>381985</v>
      </c>
    </row>
    <row r="23" spans="1:9" ht="16.5" customHeight="1">
      <c r="A23" s="4"/>
      <c r="B23" s="18" t="s">
        <v>50</v>
      </c>
      <c r="C23" s="19" t="s">
        <v>51</v>
      </c>
      <c r="D23" s="20">
        <v>0</v>
      </c>
      <c r="E23" s="20">
        <v>381985</v>
      </c>
      <c r="F23" s="20">
        <f>E23-D23</f>
        <v>381985</v>
      </c>
      <c r="G23" s="20">
        <f>IF(D23=0,0,E23/D23)*100</f>
        <v>0</v>
      </c>
      <c r="H23" s="1">
        <v>0</v>
      </c>
      <c r="I23" s="1">
        <v>0</v>
      </c>
    </row>
    <row r="24" spans="1:7" ht="16.5" customHeight="1">
      <c r="A24" s="4"/>
      <c r="B24" s="34" t="s">
        <v>16</v>
      </c>
      <c r="C24" s="34"/>
      <c r="D24" s="20">
        <f>SUM(H22:H23)</f>
        <v>0</v>
      </c>
      <c r="E24" s="20">
        <f>SUM(I22:I23)</f>
        <v>381985</v>
      </c>
      <c r="F24" s="20">
        <f>E24-D24</f>
        <v>381985</v>
      </c>
      <c r="G24" s="20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17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35</v>
      </c>
      <c r="C27" s="19" t="s">
        <v>35</v>
      </c>
      <c r="D27" s="20">
        <v>0</v>
      </c>
      <c r="E27" s="20">
        <v>0</v>
      </c>
      <c r="F27" s="20">
        <f>E27-D27</f>
        <v>0</v>
      </c>
      <c r="G27" s="20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34" t="s">
        <v>18</v>
      </c>
      <c r="C28" s="34"/>
      <c r="D28" s="20">
        <f>SUM(H27)</f>
        <v>0</v>
      </c>
      <c r="E28" s="20">
        <f>SUM(I27)</f>
        <v>0</v>
      </c>
      <c r="F28" s="20">
        <f>E28-D28</f>
        <v>0</v>
      </c>
      <c r="G28" s="20">
        <f>IF(D28=0,0,E28/D28)*100</f>
        <v>0</v>
      </c>
    </row>
    <row r="29" spans="1:7" ht="16.5" customHeight="1">
      <c r="A29" s="4"/>
      <c r="B29" s="34" t="s">
        <v>19</v>
      </c>
      <c r="C29" s="34"/>
      <c r="D29" s="20">
        <f>SUM(D11,D19,D24,D28)</f>
        <v>3666</v>
      </c>
      <c r="E29" s="20">
        <f>SUM(E11,E19,E24,E28)</f>
        <v>385194</v>
      </c>
      <c r="F29" s="20">
        <f>E29-D29</f>
        <v>381528</v>
      </c>
      <c r="G29" s="20">
        <f>IF(D29=0,0,E29/D29)*100</f>
        <v>10507.201309328968</v>
      </c>
    </row>
    <row r="30" spans="1:7" ht="16.5" customHeight="1">
      <c r="A30" s="4"/>
      <c r="B30" s="14"/>
      <c r="C30" s="14"/>
      <c r="D30" s="15"/>
      <c r="E30" s="15"/>
      <c r="F30" s="15"/>
      <c r="G30" s="15"/>
    </row>
    <row r="31" spans="1:7" ht="16.5" customHeight="1">
      <c r="A31" s="4"/>
      <c r="B31" s="16" t="s">
        <v>20</v>
      </c>
      <c r="C31" s="14"/>
      <c r="D31" s="15"/>
      <c r="E31" s="15"/>
      <c r="F31" s="15"/>
      <c r="G31" s="15"/>
    </row>
    <row r="32" spans="1:9" ht="16.5" customHeight="1">
      <c r="A32" s="4"/>
      <c r="B32" s="18" t="s">
        <v>52</v>
      </c>
      <c r="C32" s="19" t="s">
        <v>53</v>
      </c>
      <c r="D32" s="20">
        <v>0</v>
      </c>
      <c r="E32" s="20">
        <v>132</v>
      </c>
      <c r="F32" s="20">
        <f aca="true" t="shared" si="2" ref="F32:F37">E32-D32</f>
        <v>132</v>
      </c>
      <c r="G32" s="20">
        <f aca="true" t="shared" si="3" ref="G32:G37">IF(D32=0,0,E32/D32)*100</f>
        <v>0</v>
      </c>
      <c r="H32" s="1">
        <v>0</v>
      </c>
      <c r="I32" s="1">
        <v>132</v>
      </c>
    </row>
    <row r="33" spans="1:9" ht="16.5" customHeight="1">
      <c r="A33" s="4"/>
      <c r="B33" s="18" t="s">
        <v>54</v>
      </c>
      <c r="C33" s="19" t="s">
        <v>55</v>
      </c>
      <c r="D33" s="20">
        <v>0</v>
      </c>
      <c r="E33" s="20">
        <v>132</v>
      </c>
      <c r="F33" s="20">
        <f t="shared" si="2"/>
        <v>132</v>
      </c>
      <c r="G33" s="20">
        <f t="shared" si="3"/>
        <v>0</v>
      </c>
      <c r="H33" s="1">
        <v>0</v>
      </c>
      <c r="I33" s="1">
        <v>0</v>
      </c>
    </row>
    <row r="34" spans="1:9" ht="16.5" customHeight="1">
      <c r="A34" s="4"/>
      <c r="B34" s="18" t="s">
        <v>56</v>
      </c>
      <c r="C34" s="19" t="s">
        <v>57</v>
      </c>
      <c r="D34" s="20">
        <v>0</v>
      </c>
      <c r="E34" s="20">
        <v>-6590</v>
      </c>
      <c r="F34" s="20">
        <f t="shared" si="2"/>
        <v>-6590</v>
      </c>
      <c r="G34" s="20">
        <f t="shared" si="3"/>
        <v>0</v>
      </c>
      <c r="H34" s="1">
        <v>0</v>
      </c>
      <c r="I34" s="1">
        <v>-6590</v>
      </c>
    </row>
    <row r="35" spans="1:9" ht="16.5" customHeight="1">
      <c r="A35" s="4"/>
      <c r="B35" s="18" t="s">
        <v>58</v>
      </c>
      <c r="C35" s="19" t="s">
        <v>59</v>
      </c>
      <c r="D35" s="20">
        <v>0</v>
      </c>
      <c r="E35" s="20">
        <v>-6582</v>
      </c>
      <c r="F35" s="20">
        <f t="shared" si="2"/>
        <v>-6582</v>
      </c>
      <c r="G35" s="20">
        <f t="shared" si="3"/>
        <v>0</v>
      </c>
      <c r="H35" s="1">
        <v>0</v>
      </c>
      <c r="I35" s="1">
        <v>0</v>
      </c>
    </row>
    <row r="36" spans="1:9" ht="16.5" customHeight="1">
      <c r="A36" s="4"/>
      <c r="B36" s="18" t="s">
        <v>60</v>
      </c>
      <c r="C36" s="19" t="s">
        <v>61</v>
      </c>
      <c r="D36" s="20">
        <v>0</v>
      </c>
      <c r="E36" s="20">
        <v>-8</v>
      </c>
      <c r="F36" s="20">
        <f t="shared" si="2"/>
        <v>-8</v>
      </c>
      <c r="G36" s="20">
        <f t="shared" si="3"/>
        <v>0</v>
      </c>
      <c r="H36" s="1">
        <v>0</v>
      </c>
      <c r="I36" s="1">
        <v>0</v>
      </c>
    </row>
    <row r="37" spans="1:7" ht="16.5" customHeight="1">
      <c r="A37" s="4"/>
      <c r="B37" s="34" t="s">
        <v>21</v>
      </c>
      <c r="C37" s="34"/>
      <c r="D37" s="20">
        <f>SUM(H32:H36)</f>
        <v>0</v>
      </c>
      <c r="E37" s="20">
        <f>SUM(I32:I36)</f>
        <v>-6458</v>
      </c>
      <c r="F37" s="20">
        <f t="shared" si="2"/>
        <v>-6458</v>
      </c>
      <c r="G37" s="20">
        <f t="shared" si="3"/>
        <v>0</v>
      </c>
    </row>
    <row r="38" spans="1:7" ht="16.5" customHeight="1">
      <c r="A38" s="4"/>
      <c r="B38" s="14"/>
      <c r="C38" s="14"/>
      <c r="D38" s="15"/>
      <c r="E38" s="15"/>
      <c r="F38" s="15"/>
      <c r="G38" s="15"/>
    </row>
    <row r="39" spans="1:7" ht="16.5" customHeight="1">
      <c r="A39" s="4"/>
      <c r="B39" s="34" t="s">
        <v>22</v>
      </c>
      <c r="C39" s="34"/>
      <c r="D39" s="20">
        <f>SUM(D29,D37)</f>
        <v>3666</v>
      </c>
      <c r="E39" s="20">
        <f>SUM(E29,E37)</f>
        <v>378736</v>
      </c>
      <c r="F39" s="20">
        <f>E39-D39</f>
        <v>375070</v>
      </c>
      <c r="G39" s="20">
        <f>IF(D39=0,0,E39/D39)*100</f>
        <v>10331.042007637752</v>
      </c>
    </row>
    <row r="40" spans="1:7" ht="16.5" customHeight="1">
      <c r="A40" s="4"/>
      <c r="B40" s="18" t="s">
        <v>23</v>
      </c>
      <c r="C40" s="19">
        <v>9900</v>
      </c>
      <c r="D40" s="20">
        <v>0</v>
      </c>
      <c r="E40" s="20">
        <v>0</v>
      </c>
      <c r="F40" s="20">
        <f>E40-D40</f>
        <v>0</v>
      </c>
      <c r="G40" s="20">
        <f>IF(D40=0,0,E40/D40)*100</f>
        <v>0</v>
      </c>
    </row>
    <row r="41" spans="1:7" ht="16.5" customHeight="1">
      <c r="A41" s="4"/>
      <c r="B41" s="34" t="s">
        <v>24</v>
      </c>
      <c r="C41" s="34"/>
      <c r="D41" s="20">
        <f>SUM(D40,D39)</f>
        <v>3666</v>
      </c>
      <c r="E41" s="20">
        <f>SUM(E39,E40)</f>
        <v>378736</v>
      </c>
      <c r="F41" s="20">
        <f>E41-D41</f>
        <v>375070</v>
      </c>
      <c r="G41" s="20">
        <f>IF(D41=0,0,E41/D41)*100</f>
        <v>10331.042007637752</v>
      </c>
    </row>
    <row r="42" spans="1:7" ht="16.5" customHeight="1">
      <c r="A42" s="4"/>
      <c r="B42" s="13"/>
      <c r="C42" s="14"/>
      <c r="D42" s="15"/>
      <c r="E42" s="15"/>
      <c r="F42" s="15"/>
      <c r="G42" s="15"/>
    </row>
  </sheetData>
  <sheetProtection selectLockedCells="1" selectUnlockedCells="1"/>
  <mergeCells count="10">
    <mergeCell ref="B29:C29"/>
    <mergeCell ref="B37:C37"/>
    <mergeCell ref="B39:C39"/>
    <mergeCell ref="B41:C41"/>
    <mergeCell ref="B2:G2"/>
    <mergeCell ref="B3:G3"/>
    <mergeCell ref="B11:C11"/>
    <mergeCell ref="B19:C19"/>
    <mergeCell ref="B24:C24"/>
    <mergeCell ref="B28:C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2" t="s">
        <v>25</v>
      </c>
      <c r="C2" s="32"/>
      <c r="D2" s="32"/>
      <c r="E2" s="32"/>
      <c r="F2" s="32"/>
      <c r="G2" s="32"/>
    </row>
    <row r="3" spans="1:7" s="6" customFormat="1" ht="18" customHeight="1">
      <c r="A3" s="21">
        <v>9</v>
      </c>
      <c r="B3" s="33" t="s">
        <v>33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34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5" t="s">
        <v>62</v>
      </c>
      <c r="C8" s="35"/>
      <c r="D8" s="35"/>
      <c r="E8" s="35"/>
      <c r="F8" s="35"/>
      <c r="G8" s="35"/>
    </row>
    <row r="9" spans="1:7" ht="16.5" customHeight="1">
      <c r="A9" s="4"/>
      <c r="B9" s="36" t="s">
        <v>32</v>
      </c>
      <c r="C9" s="36"/>
      <c r="D9" s="36"/>
      <c r="E9" s="36"/>
      <c r="F9" s="36"/>
      <c r="G9" s="36"/>
    </row>
    <row r="10" spans="1:7" ht="16.5" customHeight="1">
      <c r="A10" s="4"/>
      <c r="B10" s="37" t="s">
        <v>63</v>
      </c>
      <c r="C10" s="37"/>
      <c r="D10" s="37"/>
      <c r="E10" s="37"/>
      <c r="F10" s="37"/>
      <c r="G10" s="37"/>
    </row>
    <row r="11" spans="1:7" ht="16.5" customHeight="1">
      <c r="A11" s="4"/>
      <c r="B11" s="25" t="s">
        <v>64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65</v>
      </c>
      <c r="C12" s="19" t="s">
        <v>66</v>
      </c>
      <c r="D12" s="20">
        <v>258862</v>
      </c>
      <c r="E12" s="20">
        <v>196752</v>
      </c>
      <c r="F12" s="20">
        <f aca="true" t="shared" si="0" ref="F12:F35">E12-D12</f>
        <v>-62110</v>
      </c>
      <c r="G12" s="20">
        <f aca="true" t="shared" si="1" ref="G12:G35">IF(D12=0,0,E12/D12)*100</f>
        <v>76.00652084894655</v>
      </c>
      <c r="H12" s="1">
        <v>258862</v>
      </c>
      <c r="I12" s="1">
        <v>196752</v>
      </c>
    </row>
    <row r="13" spans="1:9" ht="16.5" customHeight="1">
      <c r="A13" s="4"/>
      <c r="B13" s="26" t="s">
        <v>67</v>
      </c>
      <c r="C13" s="19" t="s">
        <v>68</v>
      </c>
      <c r="D13" s="20">
        <v>258862</v>
      </c>
      <c r="E13" s="20">
        <v>196752</v>
      </c>
      <c r="F13" s="20">
        <f t="shared" si="0"/>
        <v>-62110</v>
      </c>
      <c r="G13" s="20">
        <f t="shared" si="1"/>
        <v>76.00652084894655</v>
      </c>
      <c r="H13" s="1">
        <v>0</v>
      </c>
      <c r="I13" s="1">
        <v>0</v>
      </c>
    </row>
    <row r="14" spans="1:9" ht="16.5" customHeight="1">
      <c r="A14" s="4"/>
      <c r="B14" s="26" t="s">
        <v>69</v>
      </c>
      <c r="C14" s="19" t="s">
        <v>70</v>
      </c>
      <c r="D14" s="20">
        <v>8643</v>
      </c>
      <c r="E14" s="20">
        <v>6635</v>
      </c>
      <c r="F14" s="20">
        <f t="shared" si="0"/>
        <v>-2008</v>
      </c>
      <c r="G14" s="20">
        <f t="shared" si="1"/>
        <v>76.76732615989819</v>
      </c>
      <c r="H14" s="1">
        <v>8643</v>
      </c>
      <c r="I14" s="1">
        <v>6635</v>
      </c>
    </row>
    <row r="15" spans="1:9" ht="16.5" customHeight="1">
      <c r="A15" s="4"/>
      <c r="B15" s="26" t="s">
        <v>71</v>
      </c>
      <c r="C15" s="19" t="s">
        <v>72</v>
      </c>
      <c r="D15" s="20">
        <v>150</v>
      </c>
      <c r="E15" s="20">
        <v>150</v>
      </c>
      <c r="F15" s="20">
        <f t="shared" si="0"/>
        <v>0</v>
      </c>
      <c r="G15" s="20">
        <f t="shared" si="1"/>
        <v>100</v>
      </c>
      <c r="H15" s="1">
        <v>0</v>
      </c>
      <c r="I15" s="1">
        <v>0</v>
      </c>
    </row>
    <row r="16" spans="1:9" ht="16.5" customHeight="1">
      <c r="A16" s="4"/>
      <c r="B16" s="26" t="s">
        <v>73</v>
      </c>
      <c r="C16" s="19" t="s">
        <v>74</v>
      </c>
      <c r="D16" s="20">
        <v>7175</v>
      </c>
      <c r="E16" s="20">
        <v>5167</v>
      </c>
      <c r="F16" s="20">
        <f t="shared" si="0"/>
        <v>-2008</v>
      </c>
      <c r="G16" s="20">
        <f t="shared" si="1"/>
        <v>72.01393728222996</v>
      </c>
      <c r="H16" s="1">
        <v>0</v>
      </c>
      <c r="I16" s="1">
        <v>0</v>
      </c>
    </row>
    <row r="17" spans="1:9" ht="16.5" customHeight="1">
      <c r="A17" s="4"/>
      <c r="B17" s="26" t="s">
        <v>75</v>
      </c>
      <c r="C17" s="19" t="s">
        <v>76</v>
      </c>
      <c r="D17" s="20">
        <v>1318</v>
      </c>
      <c r="E17" s="20">
        <v>1318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</row>
    <row r="18" spans="1:9" ht="16.5" customHeight="1">
      <c r="A18" s="4"/>
      <c r="B18" s="26" t="s">
        <v>77</v>
      </c>
      <c r="C18" s="19" t="s">
        <v>78</v>
      </c>
      <c r="D18" s="20">
        <v>58645</v>
      </c>
      <c r="E18" s="20">
        <v>43394</v>
      </c>
      <c r="F18" s="20">
        <f t="shared" si="0"/>
        <v>-15251</v>
      </c>
      <c r="G18" s="20">
        <f t="shared" si="1"/>
        <v>73.99437292181771</v>
      </c>
      <c r="H18" s="1">
        <v>58645</v>
      </c>
      <c r="I18" s="1">
        <v>43394</v>
      </c>
    </row>
    <row r="19" spans="1:9" ht="16.5" customHeight="1">
      <c r="A19" s="4"/>
      <c r="B19" s="26" t="s">
        <v>79</v>
      </c>
      <c r="C19" s="19" t="s">
        <v>80</v>
      </c>
      <c r="D19" s="20">
        <v>28720</v>
      </c>
      <c r="E19" s="20">
        <v>22737</v>
      </c>
      <c r="F19" s="20">
        <f t="shared" si="0"/>
        <v>-5983</v>
      </c>
      <c r="G19" s="20">
        <f t="shared" si="1"/>
        <v>79.16782729805014</v>
      </c>
      <c r="H19" s="1">
        <v>0</v>
      </c>
      <c r="I19" s="1">
        <v>0</v>
      </c>
    </row>
    <row r="20" spans="1:9" ht="16.5" customHeight="1">
      <c r="A20" s="4"/>
      <c r="B20" s="26" t="s">
        <v>81</v>
      </c>
      <c r="C20" s="19" t="s">
        <v>82</v>
      </c>
      <c r="D20" s="20">
        <v>10814</v>
      </c>
      <c r="E20" s="20">
        <v>6054</v>
      </c>
      <c r="F20" s="20">
        <f t="shared" si="0"/>
        <v>-4760</v>
      </c>
      <c r="G20" s="20">
        <f t="shared" si="1"/>
        <v>55.982985019419274</v>
      </c>
      <c r="H20" s="1">
        <v>0</v>
      </c>
      <c r="I20" s="1">
        <v>0</v>
      </c>
    </row>
    <row r="21" spans="1:9" ht="16.5" customHeight="1">
      <c r="A21" s="4"/>
      <c r="B21" s="26" t="s">
        <v>83</v>
      </c>
      <c r="C21" s="19" t="s">
        <v>84</v>
      </c>
      <c r="D21" s="20">
        <v>12070</v>
      </c>
      <c r="E21" s="20">
        <v>9634</v>
      </c>
      <c r="F21" s="20">
        <f t="shared" si="0"/>
        <v>-2436</v>
      </c>
      <c r="G21" s="20">
        <f t="shared" si="1"/>
        <v>79.81772990886495</v>
      </c>
      <c r="H21" s="1">
        <v>0</v>
      </c>
      <c r="I21" s="1">
        <v>0</v>
      </c>
    </row>
    <row r="22" spans="1:9" ht="16.5" customHeight="1">
      <c r="A22" s="4"/>
      <c r="B22" s="26" t="s">
        <v>85</v>
      </c>
      <c r="C22" s="19" t="s">
        <v>86</v>
      </c>
      <c r="D22" s="20">
        <v>7041</v>
      </c>
      <c r="E22" s="20">
        <v>4969</v>
      </c>
      <c r="F22" s="20">
        <f t="shared" si="0"/>
        <v>-2072</v>
      </c>
      <c r="G22" s="20">
        <f t="shared" si="1"/>
        <v>70.57236188041472</v>
      </c>
      <c r="H22" s="1">
        <v>0</v>
      </c>
      <c r="I22" s="1">
        <v>0</v>
      </c>
    </row>
    <row r="23" spans="1:9" ht="16.5" customHeight="1">
      <c r="A23" s="4"/>
      <c r="B23" s="26" t="s">
        <v>87</v>
      </c>
      <c r="C23" s="19" t="s">
        <v>88</v>
      </c>
      <c r="D23" s="20">
        <v>75542</v>
      </c>
      <c r="E23" s="20">
        <v>49850</v>
      </c>
      <c r="F23" s="20">
        <f t="shared" si="0"/>
        <v>-25692</v>
      </c>
      <c r="G23" s="20">
        <f t="shared" si="1"/>
        <v>65.98978051944614</v>
      </c>
      <c r="H23" s="1">
        <v>75542</v>
      </c>
      <c r="I23" s="1">
        <v>49850</v>
      </c>
    </row>
    <row r="24" spans="1:9" ht="16.5" customHeight="1">
      <c r="A24" s="4"/>
      <c r="B24" s="26" t="s">
        <v>89</v>
      </c>
      <c r="C24" s="19" t="s">
        <v>90</v>
      </c>
      <c r="D24" s="20">
        <v>5550</v>
      </c>
      <c r="E24" s="20">
        <v>2350</v>
      </c>
      <c r="F24" s="20">
        <f t="shared" si="0"/>
        <v>-3200</v>
      </c>
      <c r="G24" s="20">
        <f t="shared" si="1"/>
        <v>42.34234234234234</v>
      </c>
      <c r="H24" s="1">
        <v>0</v>
      </c>
      <c r="I24" s="1">
        <v>0</v>
      </c>
    </row>
    <row r="25" spans="1:9" ht="16.5" customHeight="1">
      <c r="A25" s="4"/>
      <c r="B25" s="26" t="s">
        <v>91</v>
      </c>
      <c r="C25" s="19" t="s">
        <v>92</v>
      </c>
      <c r="D25" s="20">
        <v>0</v>
      </c>
      <c r="E25" s="20">
        <v>0</v>
      </c>
      <c r="F25" s="20">
        <f t="shared" si="0"/>
        <v>0</v>
      </c>
      <c r="G25" s="20">
        <f t="shared" si="1"/>
        <v>0</v>
      </c>
      <c r="H25" s="1">
        <v>0</v>
      </c>
      <c r="I25" s="1">
        <v>0</v>
      </c>
    </row>
    <row r="26" spans="1:9" ht="16.5" customHeight="1">
      <c r="A26" s="4"/>
      <c r="B26" s="26" t="s">
        <v>93</v>
      </c>
      <c r="C26" s="19" t="s">
        <v>94</v>
      </c>
      <c r="D26" s="20">
        <v>4997</v>
      </c>
      <c r="E26" s="20">
        <v>4997</v>
      </c>
      <c r="F26" s="20">
        <f t="shared" si="0"/>
        <v>0</v>
      </c>
      <c r="G26" s="20">
        <f t="shared" si="1"/>
        <v>100</v>
      </c>
      <c r="H26" s="1">
        <v>0</v>
      </c>
      <c r="I26" s="1">
        <v>0</v>
      </c>
    </row>
    <row r="27" spans="1:9" ht="16.5" customHeight="1">
      <c r="A27" s="4"/>
      <c r="B27" s="26" t="s">
        <v>95</v>
      </c>
      <c r="C27" s="19" t="s">
        <v>96</v>
      </c>
      <c r="D27" s="20">
        <v>17635</v>
      </c>
      <c r="E27" s="20">
        <v>15259</v>
      </c>
      <c r="F27" s="20">
        <f t="shared" si="0"/>
        <v>-2376</v>
      </c>
      <c r="G27" s="20">
        <f t="shared" si="1"/>
        <v>86.52679330876099</v>
      </c>
      <c r="H27" s="1">
        <v>0</v>
      </c>
      <c r="I27" s="1">
        <v>0</v>
      </c>
    </row>
    <row r="28" spans="1:9" ht="16.5" customHeight="1">
      <c r="A28" s="4"/>
      <c r="B28" s="26" t="s">
        <v>97</v>
      </c>
      <c r="C28" s="19" t="s">
        <v>98</v>
      </c>
      <c r="D28" s="20">
        <v>29900</v>
      </c>
      <c r="E28" s="20">
        <v>18035</v>
      </c>
      <c r="F28" s="20">
        <f t="shared" si="0"/>
        <v>-11865</v>
      </c>
      <c r="G28" s="20">
        <f t="shared" si="1"/>
        <v>60.317725752508366</v>
      </c>
      <c r="H28" s="1">
        <v>0</v>
      </c>
      <c r="I28" s="1">
        <v>0</v>
      </c>
    </row>
    <row r="29" spans="1:9" ht="16.5" customHeight="1">
      <c r="A29" s="4"/>
      <c r="B29" s="26" t="s">
        <v>99</v>
      </c>
      <c r="C29" s="19" t="s">
        <v>100</v>
      </c>
      <c r="D29" s="20">
        <v>11434</v>
      </c>
      <c r="E29" s="20">
        <v>8628</v>
      </c>
      <c r="F29" s="20">
        <f t="shared" si="0"/>
        <v>-2806</v>
      </c>
      <c r="G29" s="20">
        <f t="shared" si="1"/>
        <v>75.45915690047228</v>
      </c>
      <c r="H29" s="1">
        <v>0</v>
      </c>
      <c r="I29" s="1">
        <v>0</v>
      </c>
    </row>
    <row r="30" spans="1:9" ht="16.5" customHeight="1">
      <c r="A30" s="4"/>
      <c r="B30" s="26" t="s">
        <v>101</v>
      </c>
      <c r="C30" s="19" t="s">
        <v>102</v>
      </c>
      <c r="D30" s="20">
        <v>1300</v>
      </c>
      <c r="E30" s="20">
        <v>242</v>
      </c>
      <c r="F30" s="20">
        <f t="shared" si="0"/>
        <v>-1058</v>
      </c>
      <c r="G30" s="20">
        <f t="shared" si="1"/>
        <v>18.615384615384613</v>
      </c>
      <c r="H30" s="1">
        <v>0</v>
      </c>
      <c r="I30" s="1">
        <v>0</v>
      </c>
    </row>
    <row r="31" spans="1:9" ht="16.5" customHeight="1">
      <c r="A31" s="4"/>
      <c r="B31" s="26" t="s">
        <v>103</v>
      </c>
      <c r="C31" s="19" t="s">
        <v>104</v>
      </c>
      <c r="D31" s="20">
        <v>700</v>
      </c>
      <c r="E31" s="20">
        <v>339</v>
      </c>
      <c r="F31" s="20">
        <f t="shared" si="0"/>
        <v>-361</v>
      </c>
      <c r="G31" s="20">
        <f t="shared" si="1"/>
        <v>48.42857142857142</v>
      </c>
      <c r="H31" s="1">
        <v>0</v>
      </c>
      <c r="I31" s="1">
        <v>0</v>
      </c>
    </row>
    <row r="32" spans="1:9" ht="16.5" customHeight="1">
      <c r="A32" s="4"/>
      <c r="B32" s="26" t="s">
        <v>105</v>
      </c>
      <c r="C32" s="19" t="s">
        <v>106</v>
      </c>
      <c r="D32" s="20">
        <v>4026</v>
      </c>
      <c r="E32" s="20">
        <v>0</v>
      </c>
      <c r="F32" s="20">
        <f t="shared" si="0"/>
        <v>-4026</v>
      </c>
      <c r="G32" s="20">
        <f t="shared" si="1"/>
        <v>0</v>
      </c>
      <c r="H32" s="1">
        <v>0</v>
      </c>
      <c r="I32" s="1">
        <v>0</v>
      </c>
    </row>
    <row r="33" spans="1:9" ht="16.5" customHeight="1">
      <c r="A33" s="4"/>
      <c r="B33" s="26" t="s">
        <v>107</v>
      </c>
      <c r="C33" s="19" t="s">
        <v>108</v>
      </c>
      <c r="D33" s="20">
        <v>3553</v>
      </c>
      <c r="E33" s="20">
        <v>3553</v>
      </c>
      <c r="F33" s="20">
        <f t="shared" si="0"/>
        <v>0</v>
      </c>
      <c r="G33" s="20">
        <f t="shared" si="1"/>
        <v>100</v>
      </c>
      <c r="H33" s="1">
        <v>3553</v>
      </c>
      <c r="I33" s="1">
        <v>3553</v>
      </c>
    </row>
    <row r="34" spans="1:9" ht="16.5" customHeight="1">
      <c r="A34" s="4"/>
      <c r="B34" s="26" t="s">
        <v>109</v>
      </c>
      <c r="C34" s="19" t="s">
        <v>110</v>
      </c>
      <c r="D34" s="20">
        <v>3553</v>
      </c>
      <c r="E34" s="20">
        <v>3553</v>
      </c>
      <c r="F34" s="20">
        <f t="shared" si="0"/>
        <v>0</v>
      </c>
      <c r="G34" s="20">
        <f t="shared" si="1"/>
        <v>100</v>
      </c>
      <c r="H34" s="1">
        <v>0</v>
      </c>
      <c r="I34" s="1">
        <v>0</v>
      </c>
    </row>
    <row r="35" spans="1:7" ht="15.75" customHeight="1">
      <c r="A35" s="4"/>
      <c r="B35" s="38" t="s">
        <v>111</v>
      </c>
      <c r="C35" s="38"/>
      <c r="D35" s="20">
        <f>SUM(H12:H34)</f>
        <v>405245</v>
      </c>
      <c r="E35" s="20">
        <f>SUM(I12:I34)</f>
        <v>300184</v>
      </c>
      <c r="F35" s="20">
        <f t="shared" si="0"/>
        <v>-105061</v>
      </c>
      <c r="G35" s="20">
        <f t="shared" si="1"/>
        <v>74.07469555454108</v>
      </c>
    </row>
    <row r="36" spans="1:7" ht="16.5" customHeight="1">
      <c r="A36" s="4"/>
      <c r="B36" s="25" t="s">
        <v>112</v>
      </c>
      <c r="C36" s="24"/>
      <c r="D36" s="24"/>
      <c r="E36" s="24"/>
      <c r="F36" s="24"/>
      <c r="G36" s="24"/>
    </row>
    <row r="37" spans="1:9" ht="16.5" customHeight="1">
      <c r="A37" s="4"/>
      <c r="B37" s="26" t="s">
        <v>113</v>
      </c>
      <c r="C37" s="19" t="s">
        <v>114</v>
      </c>
      <c r="D37" s="20">
        <v>4130</v>
      </c>
      <c r="E37" s="20">
        <v>4130</v>
      </c>
      <c r="F37" s="20">
        <f>E37-D37</f>
        <v>0</v>
      </c>
      <c r="G37" s="20">
        <f>IF(D37=0,0,E37/D37)*100</f>
        <v>100</v>
      </c>
      <c r="H37" s="1">
        <v>4130</v>
      </c>
      <c r="I37" s="1">
        <v>4130</v>
      </c>
    </row>
    <row r="38" spans="1:9" ht="16.5" customHeight="1">
      <c r="A38" s="4"/>
      <c r="B38" s="26" t="s">
        <v>115</v>
      </c>
      <c r="C38" s="19" t="s">
        <v>116</v>
      </c>
      <c r="D38" s="20">
        <v>4130</v>
      </c>
      <c r="E38" s="20">
        <v>4130</v>
      </c>
      <c r="F38" s="20">
        <f>E38-D38</f>
        <v>0</v>
      </c>
      <c r="G38" s="20">
        <f>IF(D38=0,0,E38/D38)*100</f>
        <v>100</v>
      </c>
      <c r="H38" s="1">
        <v>0</v>
      </c>
      <c r="I38" s="1">
        <v>0</v>
      </c>
    </row>
    <row r="39" spans="1:7" ht="15.75" customHeight="1">
      <c r="A39" s="4"/>
      <c r="B39" s="38" t="s">
        <v>117</v>
      </c>
      <c r="C39" s="38"/>
      <c r="D39" s="20">
        <f>SUM(H37:H38)</f>
        <v>4130</v>
      </c>
      <c r="E39" s="20">
        <f>SUM(I37:I38)</f>
        <v>4130</v>
      </c>
      <c r="F39" s="20">
        <f>E39-D39</f>
        <v>0</v>
      </c>
      <c r="G39" s="20">
        <f>IF(D39=0,0,E39/D39)*100</f>
        <v>100</v>
      </c>
    </row>
    <row r="40" spans="1:7" ht="15.75" customHeight="1">
      <c r="A40" s="4"/>
      <c r="B40" s="13"/>
      <c r="C40" s="14"/>
      <c r="D40" s="15"/>
      <c r="E40" s="15"/>
      <c r="F40" s="15"/>
      <c r="G40" s="15"/>
    </row>
    <row r="41" spans="1:7" ht="15.75" customHeight="1">
      <c r="A41" s="4"/>
      <c r="B41" s="38" t="s">
        <v>118</v>
      </c>
      <c r="C41" s="38"/>
      <c r="D41" s="20">
        <f>SUM(D35,D39)</f>
        <v>409375</v>
      </c>
      <c r="E41" s="20">
        <f>SUM(E35,E39)</f>
        <v>304314</v>
      </c>
      <c r="F41" s="20">
        <f>E41-D41</f>
        <v>-105061</v>
      </c>
      <c r="G41" s="20">
        <f>IF(D41=0,0,E41/D41)*100</f>
        <v>74.33624427480916</v>
      </c>
    </row>
    <row r="42" spans="1:7" ht="15.75" customHeight="1">
      <c r="A42" s="4"/>
      <c r="B42" s="13"/>
      <c r="C42" s="14"/>
      <c r="D42" s="15"/>
      <c r="E42" s="15"/>
      <c r="F42" s="15"/>
      <c r="G42" s="15"/>
    </row>
    <row r="43" spans="1:7" ht="16.5" customHeight="1">
      <c r="A43" s="4"/>
      <c r="B43" s="37" t="s">
        <v>119</v>
      </c>
      <c r="C43" s="37"/>
      <c r="D43" s="37"/>
      <c r="E43" s="37"/>
      <c r="F43" s="37"/>
      <c r="G43" s="37"/>
    </row>
    <row r="44" spans="1:7" ht="16.5" customHeight="1">
      <c r="A44" s="4"/>
      <c r="B44" s="25" t="s">
        <v>64</v>
      </c>
      <c r="C44" s="24"/>
      <c r="D44" s="24"/>
      <c r="E44" s="24"/>
      <c r="F44" s="24"/>
      <c r="G44" s="24"/>
    </row>
    <row r="45" spans="1:9" ht="16.5" customHeight="1">
      <c r="A45" s="4"/>
      <c r="B45" s="26" t="s">
        <v>65</v>
      </c>
      <c r="C45" s="19" t="s">
        <v>66</v>
      </c>
      <c r="D45" s="20">
        <v>32122</v>
      </c>
      <c r="E45" s="20">
        <v>18801</v>
      </c>
      <c r="F45" s="20">
        <f aca="true" t="shared" si="2" ref="F45:F59">E45-D45</f>
        <v>-13321</v>
      </c>
      <c r="G45" s="20">
        <f aca="true" t="shared" si="3" ref="G45:G59">IF(D45=0,0,E45/D45)*100</f>
        <v>58.52997945333417</v>
      </c>
      <c r="H45" s="1">
        <v>32122</v>
      </c>
      <c r="I45" s="1">
        <v>18801</v>
      </c>
    </row>
    <row r="46" spans="1:9" ht="16.5" customHeight="1">
      <c r="A46" s="4"/>
      <c r="B46" s="26" t="s">
        <v>67</v>
      </c>
      <c r="C46" s="19" t="s">
        <v>68</v>
      </c>
      <c r="D46" s="20">
        <v>32122</v>
      </c>
      <c r="E46" s="20">
        <v>18801</v>
      </c>
      <c r="F46" s="20">
        <f t="shared" si="2"/>
        <v>-13321</v>
      </c>
      <c r="G46" s="20">
        <f t="shared" si="3"/>
        <v>58.52997945333417</v>
      </c>
      <c r="H46" s="1">
        <v>0</v>
      </c>
      <c r="I46" s="1">
        <v>0</v>
      </c>
    </row>
    <row r="47" spans="1:9" ht="16.5" customHeight="1">
      <c r="A47" s="4"/>
      <c r="B47" s="26" t="s">
        <v>69</v>
      </c>
      <c r="C47" s="19" t="s">
        <v>70</v>
      </c>
      <c r="D47" s="20">
        <v>1414</v>
      </c>
      <c r="E47" s="20">
        <v>532</v>
      </c>
      <c r="F47" s="20">
        <f t="shared" si="2"/>
        <v>-882</v>
      </c>
      <c r="G47" s="20">
        <f t="shared" si="3"/>
        <v>37.62376237623762</v>
      </c>
      <c r="H47" s="1">
        <v>1414</v>
      </c>
      <c r="I47" s="1">
        <v>532</v>
      </c>
    </row>
    <row r="48" spans="1:9" ht="16.5" customHeight="1">
      <c r="A48" s="4"/>
      <c r="B48" s="26" t="s">
        <v>73</v>
      </c>
      <c r="C48" s="19" t="s">
        <v>74</v>
      </c>
      <c r="D48" s="20">
        <v>1414</v>
      </c>
      <c r="E48" s="20">
        <v>532</v>
      </c>
      <c r="F48" s="20">
        <f t="shared" si="2"/>
        <v>-882</v>
      </c>
      <c r="G48" s="20">
        <f t="shared" si="3"/>
        <v>37.62376237623762</v>
      </c>
      <c r="H48" s="1">
        <v>0</v>
      </c>
      <c r="I48" s="1">
        <v>0</v>
      </c>
    </row>
    <row r="49" spans="1:9" ht="16.5" customHeight="1">
      <c r="A49" s="4"/>
      <c r="B49" s="26" t="s">
        <v>77</v>
      </c>
      <c r="C49" s="19" t="s">
        <v>78</v>
      </c>
      <c r="D49" s="20">
        <v>7821</v>
      </c>
      <c r="E49" s="20">
        <v>4399</v>
      </c>
      <c r="F49" s="20">
        <f t="shared" si="2"/>
        <v>-3422</v>
      </c>
      <c r="G49" s="20">
        <f t="shared" si="3"/>
        <v>56.24600434727017</v>
      </c>
      <c r="H49" s="1">
        <v>7821</v>
      </c>
      <c r="I49" s="1">
        <v>4399</v>
      </c>
    </row>
    <row r="50" spans="1:9" ht="16.5" customHeight="1">
      <c r="A50" s="4"/>
      <c r="B50" s="26" t="s">
        <v>79</v>
      </c>
      <c r="C50" s="19" t="s">
        <v>80</v>
      </c>
      <c r="D50" s="20">
        <v>3830</v>
      </c>
      <c r="E50" s="20">
        <v>2153</v>
      </c>
      <c r="F50" s="20">
        <f t="shared" si="2"/>
        <v>-1677</v>
      </c>
      <c r="G50" s="20">
        <f t="shared" si="3"/>
        <v>56.21409921671018</v>
      </c>
      <c r="H50" s="1">
        <v>0</v>
      </c>
      <c r="I50" s="1">
        <v>0</v>
      </c>
    </row>
    <row r="51" spans="1:9" ht="16.5" customHeight="1">
      <c r="A51" s="4"/>
      <c r="B51" s="26" t="s">
        <v>81</v>
      </c>
      <c r="C51" s="19" t="s">
        <v>82</v>
      </c>
      <c r="D51" s="20">
        <v>939</v>
      </c>
      <c r="E51" s="20">
        <v>809</v>
      </c>
      <c r="F51" s="20">
        <f t="shared" si="2"/>
        <v>-130</v>
      </c>
      <c r="G51" s="20">
        <f t="shared" si="3"/>
        <v>86.15548455804047</v>
      </c>
      <c r="H51" s="1">
        <v>0</v>
      </c>
      <c r="I51" s="1">
        <v>0</v>
      </c>
    </row>
    <row r="52" spans="1:9" ht="16.5" customHeight="1">
      <c r="A52" s="4"/>
      <c r="B52" s="26" t="s">
        <v>83</v>
      </c>
      <c r="C52" s="19" t="s">
        <v>84</v>
      </c>
      <c r="D52" s="20">
        <v>1442</v>
      </c>
      <c r="E52" s="20">
        <v>908</v>
      </c>
      <c r="F52" s="20">
        <f t="shared" si="2"/>
        <v>-534</v>
      </c>
      <c r="G52" s="20">
        <f t="shared" si="3"/>
        <v>62.96809986130375</v>
      </c>
      <c r="H52" s="1">
        <v>0</v>
      </c>
      <c r="I52" s="1">
        <v>0</v>
      </c>
    </row>
    <row r="53" spans="1:9" ht="16.5" customHeight="1">
      <c r="A53" s="4"/>
      <c r="B53" s="26" t="s">
        <v>85</v>
      </c>
      <c r="C53" s="19" t="s">
        <v>86</v>
      </c>
      <c r="D53" s="20">
        <v>1610</v>
      </c>
      <c r="E53" s="20">
        <v>529</v>
      </c>
      <c r="F53" s="20">
        <f t="shared" si="2"/>
        <v>-1081</v>
      </c>
      <c r="G53" s="20">
        <f t="shared" si="3"/>
        <v>32.857142857142854</v>
      </c>
      <c r="H53" s="1">
        <v>0</v>
      </c>
      <c r="I53" s="1">
        <v>0</v>
      </c>
    </row>
    <row r="54" spans="1:9" ht="16.5" customHeight="1">
      <c r="A54" s="4"/>
      <c r="B54" s="26" t="s">
        <v>87</v>
      </c>
      <c r="C54" s="19" t="s">
        <v>88</v>
      </c>
      <c r="D54" s="20">
        <v>32392</v>
      </c>
      <c r="E54" s="20">
        <v>30533</v>
      </c>
      <c r="F54" s="20">
        <f t="shared" si="2"/>
        <v>-1859</v>
      </c>
      <c r="G54" s="20">
        <f t="shared" si="3"/>
        <v>94.26092862435169</v>
      </c>
      <c r="H54" s="1">
        <v>32392</v>
      </c>
      <c r="I54" s="1">
        <v>30533</v>
      </c>
    </row>
    <row r="55" spans="1:9" ht="16.5" customHeight="1">
      <c r="A55" s="4"/>
      <c r="B55" s="26" t="s">
        <v>95</v>
      </c>
      <c r="C55" s="19" t="s">
        <v>96</v>
      </c>
      <c r="D55" s="20">
        <v>13674</v>
      </c>
      <c r="E55" s="20">
        <v>13674</v>
      </c>
      <c r="F55" s="20">
        <f t="shared" si="2"/>
        <v>0</v>
      </c>
      <c r="G55" s="20">
        <f t="shared" si="3"/>
        <v>100</v>
      </c>
      <c r="H55" s="1">
        <v>0</v>
      </c>
      <c r="I55" s="1">
        <v>0</v>
      </c>
    </row>
    <row r="56" spans="1:9" ht="16.5" customHeight="1">
      <c r="A56" s="4"/>
      <c r="B56" s="26" t="s">
        <v>97</v>
      </c>
      <c r="C56" s="19" t="s">
        <v>98</v>
      </c>
      <c r="D56" s="20">
        <v>10118</v>
      </c>
      <c r="E56" s="20">
        <v>9107</v>
      </c>
      <c r="F56" s="20">
        <f t="shared" si="2"/>
        <v>-1011</v>
      </c>
      <c r="G56" s="20">
        <f t="shared" si="3"/>
        <v>90.00790670092904</v>
      </c>
      <c r="H56" s="1">
        <v>0</v>
      </c>
      <c r="I56" s="1">
        <v>0</v>
      </c>
    </row>
    <row r="57" spans="1:9" ht="16.5" customHeight="1">
      <c r="A57" s="4"/>
      <c r="B57" s="26" t="s">
        <v>99</v>
      </c>
      <c r="C57" s="19" t="s">
        <v>100</v>
      </c>
      <c r="D57" s="20">
        <v>8400</v>
      </c>
      <c r="E57" s="20">
        <v>7752</v>
      </c>
      <c r="F57" s="20">
        <f t="shared" si="2"/>
        <v>-648</v>
      </c>
      <c r="G57" s="20">
        <f t="shared" si="3"/>
        <v>92.28571428571428</v>
      </c>
      <c r="H57" s="1">
        <v>0</v>
      </c>
      <c r="I57" s="1">
        <v>0</v>
      </c>
    </row>
    <row r="58" spans="1:9" ht="16.5" customHeight="1">
      <c r="A58" s="4"/>
      <c r="B58" s="26" t="s">
        <v>101</v>
      </c>
      <c r="C58" s="19" t="s">
        <v>102</v>
      </c>
      <c r="D58" s="20">
        <v>200</v>
      </c>
      <c r="E58" s="20">
        <v>0</v>
      </c>
      <c r="F58" s="20">
        <f t="shared" si="2"/>
        <v>-200</v>
      </c>
      <c r="G58" s="20">
        <f t="shared" si="3"/>
        <v>0</v>
      </c>
      <c r="H58" s="1">
        <v>0</v>
      </c>
      <c r="I58" s="1">
        <v>0</v>
      </c>
    </row>
    <row r="59" spans="1:7" ht="15.75" customHeight="1">
      <c r="A59" s="4"/>
      <c r="B59" s="38" t="s">
        <v>111</v>
      </c>
      <c r="C59" s="38"/>
      <c r="D59" s="20">
        <f>SUM(H45:H58)</f>
        <v>73749</v>
      </c>
      <c r="E59" s="20">
        <f>SUM(I45:I58)</f>
        <v>54265</v>
      </c>
      <c r="F59" s="20">
        <f t="shared" si="2"/>
        <v>-19484</v>
      </c>
      <c r="G59" s="20">
        <f t="shared" si="3"/>
        <v>73.58065872079621</v>
      </c>
    </row>
    <row r="60" spans="1:7" ht="15.75" customHeight="1">
      <c r="A60" s="4"/>
      <c r="B60" s="13"/>
      <c r="C60" s="14"/>
      <c r="D60" s="15"/>
      <c r="E60" s="15"/>
      <c r="F60" s="15"/>
      <c r="G60" s="15"/>
    </row>
    <row r="61" spans="1:7" ht="15.75" customHeight="1">
      <c r="A61" s="4"/>
      <c r="B61" s="38" t="s">
        <v>120</v>
      </c>
      <c r="C61" s="38"/>
      <c r="D61" s="20">
        <f>SUM(D59)</f>
        <v>73749</v>
      </c>
      <c r="E61" s="20">
        <f>SUM(E59)</f>
        <v>54265</v>
      </c>
      <c r="F61" s="20">
        <f>E61-D61</f>
        <v>-19484</v>
      </c>
      <c r="G61" s="20">
        <f>IF(D61=0,0,E61/D61)*100</f>
        <v>73.58065872079621</v>
      </c>
    </row>
    <row r="62" spans="1:7" ht="15.75" customHeight="1">
      <c r="A62" s="4"/>
      <c r="B62" s="13"/>
      <c r="C62" s="14"/>
      <c r="D62" s="15"/>
      <c r="E62" s="15"/>
      <c r="F62" s="15"/>
      <c r="G62" s="15"/>
    </row>
    <row r="63" spans="1:7" ht="16.5" customHeight="1">
      <c r="A63" s="4"/>
      <c r="B63" s="37" t="s">
        <v>121</v>
      </c>
      <c r="C63" s="37"/>
      <c r="D63" s="37"/>
      <c r="E63" s="37"/>
      <c r="F63" s="37"/>
      <c r="G63" s="37"/>
    </row>
    <row r="64" spans="1:7" ht="16.5" customHeight="1">
      <c r="A64" s="4"/>
      <c r="B64" s="25" t="s">
        <v>64</v>
      </c>
      <c r="C64" s="24"/>
      <c r="D64" s="24"/>
      <c r="E64" s="24"/>
      <c r="F64" s="24"/>
      <c r="G64" s="24"/>
    </row>
    <row r="65" spans="1:9" ht="16.5" customHeight="1">
      <c r="A65" s="4"/>
      <c r="B65" s="26" t="s">
        <v>87</v>
      </c>
      <c r="C65" s="19" t="s">
        <v>88</v>
      </c>
      <c r="D65" s="20">
        <v>0</v>
      </c>
      <c r="E65" s="20">
        <v>20157</v>
      </c>
      <c r="F65" s="20">
        <f>E65-D65</f>
        <v>20157</v>
      </c>
      <c r="G65" s="20">
        <f>IF(D65=0,0,E65/D65)*100</f>
        <v>0</v>
      </c>
      <c r="H65" s="1">
        <v>0</v>
      </c>
      <c r="I65" s="1">
        <v>20157</v>
      </c>
    </row>
    <row r="66" spans="1:9" ht="16.5" customHeight="1">
      <c r="A66" s="4"/>
      <c r="B66" s="26" t="s">
        <v>99</v>
      </c>
      <c r="C66" s="19" t="s">
        <v>100</v>
      </c>
      <c r="D66" s="20">
        <v>0</v>
      </c>
      <c r="E66" s="20">
        <v>20157</v>
      </c>
      <c r="F66" s="20">
        <f>E66-D66</f>
        <v>20157</v>
      </c>
      <c r="G66" s="20">
        <f>IF(D66=0,0,E66/D66)*100</f>
        <v>0</v>
      </c>
      <c r="H66" s="1">
        <v>0</v>
      </c>
      <c r="I66" s="1">
        <v>0</v>
      </c>
    </row>
    <row r="67" spans="1:7" ht="15.75" customHeight="1">
      <c r="A67" s="4"/>
      <c r="B67" s="38" t="s">
        <v>111</v>
      </c>
      <c r="C67" s="38"/>
      <c r="D67" s="20">
        <f>SUM(H65:H66)</f>
        <v>0</v>
      </c>
      <c r="E67" s="20">
        <f>SUM(I65:I66)</f>
        <v>20157</v>
      </c>
      <c r="F67" s="20">
        <f>E67-D67</f>
        <v>20157</v>
      </c>
      <c r="G67" s="20">
        <f>IF(D67=0,0,E67/D67)*100</f>
        <v>0</v>
      </c>
    </row>
    <row r="68" spans="1:7" ht="15.75" customHeight="1">
      <c r="A68" s="4"/>
      <c r="B68" s="13"/>
      <c r="C68" s="14"/>
      <c r="D68" s="15"/>
      <c r="E68" s="15"/>
      <c r="F68" s="15"/>
      <c r="G68" s="15"/>
    </row>
    <row r="69" spans="1:7" ht="15.75" customHeight="1">
      <c r="A69" s="4"/>
      <c r="B69" s="38" t="s">
        <v>122</v>
      </c>
      <c r="C69" s="38"/>
      <c r="D69" s="20">
        <f>SUM(D67)</f>
        <v>0</v>
      </c>
      <c r="E69" s="20">
        <f>SUM(E67)</f>
        <v>20157</v>
      </c>
      <c r="F69" s="20">
        <f>E69-D69</f>
        <v>20157</v>
      </c>
      <c r="G69" s="20">
        <f>IF(D69=0,0,E69/D69)*100</f>
        <v>0</v>
      </c>
    </row>
    <row r="70" spans="1:7" ht="15.75" customHeight="1">
      <c r="A70" s="4"/>
      <c r="B70" s="13"/>
      <c r="C70" s="14"/>
      <c r="D70" s="15"/>
      <c r="E70" s="15"/>
      <c r="F70" s="15"/>
      <c r="G70" s="15"/>
    </row>
    <row r="71" spans="1:7" ht="15.75" customHeight="1">
      <c r="A71" s="4"/>
      <c r="B71" s="38" t="s">
        <v>123</v>
      </c>
      <c r="C71" s="38"/>
      <c r="D71" s="20">
        <f>SUM(D41,D61,D69)</f>
        <v>483124</v>
      </c>
      <c r="E71" s="20">
        <f>SUM(E41,E61,E69)</f>
        <v>378736</v>
      </c>
      <c r="F71" s="20">
        <f>E71-D71</f>
        <v>-104388</v>
      </c>
      <c r="G71" s="20">
        <f>IF(D71=0,0,E71/D71)*100</f>
        <v>78.39312474644191</v>
      </c>
    </row>
    <row r="72" spans="1:7" ht="15.75" customHeight="1">
      <c r="A72" s="4"/>
      <c r="B72" s="13"/>
      <c r="C72" s="14"/>
      <c r="D72" s="15"/>
      <c r="E72" s="15"/>
      <c r="F72" s="15"/>
      <c r="G72" s="15"/>
    </row>
    <row r="73" spans="1:7" ht="15.75" customHeight="1">
      <c r="A73" s="4"/>
      <c r="B73" s="38" t="s">
        <v>124</v>
      </c>
      <c r="C73" s="38"/>
      <c r="D73" s="20">
        <f>SUM(D71)</f>
        <v>483124</v>
      </c>
      <c r="E73" s="20">
        <f>SUM(E71)</f>
        <v>378736</v>
      </c>
      <c r="F73" s="20">
        <f>E73-D73</f>
        <v>-104388</v>
      </c>
      <c r="G73" s="20">
        <f>IF(D73=0,0,E73/D73)*100</f>
        <v>78.39312474644191</v>
      </c>
    </row>
    <row r="74" spans="1:7" ht="16.5" customHeight="1">
      <c r="A74" s="4"/>
      <c r="B74" s="13"/>
      <c r="C74" s="14"/>
      <c r="D74" s="15"/>
      <c r="E74" s="15"/>
      <c r="F74" s="15"/>
      <c r="G74" s="15"/>
    </row>
    <row r="75" spans="1:7" ht="16.5" customHeight="1">
      <c r="A75" s="4"/>
      <c r="B75" s="13"/>
      <c r="C75" s="14"/>
      <c r="D75" s="15"/>
      <c r="E75" s="15"/>
      <c r="F75" s="15"/>
      <c r="G75" s="15"/>
    </row>
    <row r="76" spans="1:7" ht="16.5" customHeight="1">
      <c r="A76" s="4"/>
      <c r="B76" s="13"/>
      <c r="C76" s="14"/>
      <c r="D76" s="15"/>
      <c r="E76" s="15"/>
      <c r="F76" s="15"/>
      <c r="G76" s="15"/>
    </row>
    <row r="77" spans="1:7" ht="16.5" customHeight="1">
      <c r="A77" s="4"/>
      <c r="B77" s="22"/>
      <c r="C77" s="14" t="s">
        <v>26</v>
      </c>
      <c r="D77" s="20">
        <f>SUM(D73)</f>
        <v>483124</v>
      </c>
      <c r="E77" s="20">
        <f>SUM(E73)</f>
        <v>378736</v>
      </c>
      <c r="F77" s="20">
        <f>E77-D77</f>
        <v>-104388</v>
      </c>
      <c r="G77" s="20">
        <f>IF(D77=0,0,E77/D77)*100</f>
        <v>78.39312474644191</v>
      </c>
    </row>
  </sheetData>
  <sheetProtection selectLockedCells="1" selectUnlockedCells="1"/>
  <mergeCells count="16">
    <mergeCell ref="B67:C67"/>
    <mergeCell ref="B69:C69"/>
    <mergeCell ref="B71:C71"/>
    <mergeCell ref="B73:C73"/>
    <mergeCell ref="B39:C39"/>
    <mergeCell ref="B41:C41"/>
    <mergeCell ref="B43:G43"/>
    <mergeCell ref="B59:C59"/>
    <mergeCell ref="B61:C61"/>
    <mergeCell ref="B63:G63"/>
    <mergeCell ref="B2:G2"/>
    <mergeCell ref="B3:G3"/>
    <mergeCell ref="B8:G8"/>
    <mergeCell ref="B9:G9"/>
    <mergeCell ref="B10:G10"/>
    <mergeCell ref="B35:C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0" width="20.421875" style="1" hidden="1" customWidth="1"/>
    <col min="11" max="11" width="9.00390625" style="1" hidden="1" customWidth="1"/>
    <col min="12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2" t="s">
        <v>27</v>
      </c>
      <c r="C2" s="32"/>
      <c r="D2" s="32"/>
      <c r="E2" s="32"/>
      <c r="F2" s="32"/>
      <c r="G2" s="32"/>
    </row>
    <row r="3" spans="1:7" s="6" customFormat="1" ht="18" customHeight="1">
      <c r="A3" s="21">
        <v>9</v>
      </c>
      <c r="B3" s="33" t="s">
        <v>33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34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28"/>
      <c r="B8" s="35" t="s">
        <v>62</v>
      </c>
      <c r="C8" s="35"/>
      <c r="D8" s="35"/>
      <c r="E8" s="35"/>
      <c r="F8" s="35"/>
      <c r="G8" s="35"/>
    </row>
    <row r="9" spans="1:7" ht="16.5" customHeight="1">
      <c r="A9" s="28"/>
      <c r="B9" s="36" t="s">
        <v>32</v>
      </c>
      <c r="C9" s="36"/>
      <c r="D9" s="36"/>
      <c r="E9" s="36"/>
      <c r="F9" s="36"/>
      <c r="G9" s="36"/>
    </row>
    <row r="10" spans="1:7" ht="16.5" customHeight="1">
      <c r="A10" s="28"/>
      <c r="B10" s="37" t="s">
        <v>63</v>
      </c>
      <c r="C10" s="37"/>
      <c r="D10" s="37"/>
      <c r="E10" s="37"/>
      <c r="F10" s="37"/>
      <c r="G10" s="37"/>
    </row>
    <row r="11" spans="1:11" ht="16.5" customHeight="1">
      <c r="A11" s="28"/>
      <c r="B11" s="26" t="s">
        <v>125</v>
      </c>
      <c r="C11" s="19" t="s">
        <v>66</v>
      </c>
      <c r="D11" s="29">
        <v>11.5</v>
      </c>
      <c r="E11" s="29">
        <v>10.5</v>
      </c>
      <c r="F11" s="29">
        <f>E11-D11</f>
        <v>-1</v>
      </c>
      <c r="G11" s="29">
        <f>IF(D11=0,0,E11/D11)*100</f>
        <v>91.30434782608695</v>
      </c>
      <c r="H11" s="4">
        <v>11.5</v>
      </c>
      <c r="I11" s="1">
        <v>10.5</v>
      </c>
      <c r="J11" s="1">
        <f>IF(C11="0100",H11,0)</f>
        <v>11.5</v>
      </c>
      <c r="K11" s="1">
        <f>IF(C11="0100",I11,0)</f>
        <v>10.5</v>
      </c>
    </row>
    <row r="12" spans="1:11" ht="16.5" customHeight="1">
      <c r="A12" s="28"/>
      <c r="B12" s="26" t="s">
        <v>126</v>
      </c>
      <c r="C12" s="19" t="s">
        <v>127</v>
      </c>
      <c r="D12" s="29">
        <v>11.5</v>
      </c>
      <c r="E12" s="29">
        <v>10.5</v>
      </c>
      <c r="F12" s="29">
        <f>E12-D12</f>
        <v>-1</v>
      </c>
      <c r="G12" s="29">
        <f>IF(D12=0,0,E12/D12)*100</f>
        <v>91.30434782608695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28"/>
      <c r="B13" s="26" t="s">
        <v>128</v>
      </c>
      <c r="C13" s="19" t="s">
        <v>129</v>
      </c>
      <c r="D13" s="29">
        <v>51</v>
      </c>
      <c r="E13" s="29">
        <v>51</v>
      </c>
      <c r="F13" s="29">
        <f>E13-D13</f>
        <v>0</v>
      </c>
      <c r="G13" s="29">
        <f>IF(D13=0,0,E13/D13)*100</f>
        <v>100</v>
      </c>
      <c r="H13" s="4">
        <v>51</v>
      </c>
      <c r="I13" s="1">
        <v>51</v>
      </c>
      <c r="J13" s="1">
        <f>IF(C13="0100",H13,0)</f>
        <v>0</v>
      </c>
      <c r="K13" s="1">
        <f>IF(C13="0100",I13,0)</f>
        <v>0</v>
      </c>
    </row>
    <row r="14" spans="1:11" ht="16.5" customHeight="1">
      <c r="A14" s="28"/>
      <c r="B14" s="26" t="s">
        <v>130</v>
      </c>
      <c r="C14" s="19" t="s">
        <v>131</v>
      </c>
      <c r="D14" s="29">
        <v>2</v>
      </c>
      <c r="E14" s="29">
        <v>2</v>
      </c>
      <c r="F14" s="29">
        <f>E14-D14</f>
        <v>0</v>
      </c>
      <c r="G14" s="29">
        <f>IF(D14=0,0,E14/D14)*100</f>
        <v>100</v>
      </c>
      <c r="H14" s="4">
        <v>2</v>
      </c>
      <c r="I14" s="1">
        <v>2</v>
      </c>
      <c r="J14" s="1">
        <f>IF(C14="0100",H14,0)</f>
        <v>0</v>
      </c>
      <c r="K14" s="1">
        <f>IF(C14="0100",I14,0)</f>
        <v>0</v>
      </c>
    </row>
    <row r="15" spans="1:7" ht="15.75" customHeight="1">
      <c r="A15" s="4"/>
      <c r="B15" s="38" t="s">
        <v>118</v>
      </c>
      <c r="C15" s="38"/>
      <c r="D15" s="29">
        <f>SUM(J11:J14)</f>
        <v>11.5</v>
      </c>
      <c r="E15" s="29">
        <f>SUM(K11:K14)</f>
        <v>10.5</v>
      </c>
      <c r="F15" s="29">
        <f>E15-D15</f>
        <v>-1</v>
      </c>
      <c r="G15" s="29">
        <f>IF(D15=0,0,E15/D15)*100</f>
        <v>91.30434782608695</v>
      </c>
    </row>
    <row r="16" spans="1:7" ht="15.75" customHeight="1">
      <c r="A16" s="4"/>
      <c r="B16" s="13"/>
      <c r="C16" s="14"/>
      <c r="D16" s="15"/>
      <c r="E16" s="15"/>
      <c r="F16" s="15"/>
      <c r="G16" s="15"/>
    </row>
    <row r="17" spans="1:7" ht="16.5" customHeight="1">
      <c r="A17" s="28"/>
      <c r="B17" s="37" t="s">
        <v>119</v>
      </c>
      <c r="C17" s="37"/>
      <c r="D17" s="37"/>
      <c r="E17" s="37"/>
      <c r="F17" s="37"/>
      <c r="G17" s="37"/>
    </row>
    <row r="18" spans="1:11" ht="16.5" customHeight="1">
      <c r="A18" s="28"/>
      <c r="B18" s="26" t="s">
        <v>125</v>
      </c>
      <c r="C18" s="19" t="s">
        <v>66</v>
      </c>
      <c r="D18" s="29">
        <v>1</v>
      </c>
      <c r="E18" s="29">
        <v>1</v>
      </c>
      <c r="F18" s="29">
        <f>E18-D18</f>
        <v>0</v>
      </c>
      <c r="G18" s="29">
        <f>IF(D18=0,0,E18/D18)*100</f>
        <v>100</v>
      </c>
      <c r="H18" s="4">
        <v>1</v>
      </c>
      <c r="I18" s="1">
        <v>1</v>
      </c>
      <c r="J18" s="1">
        <f>IF(C18="0100",H18,0)</f>
        <v>1</v>
      </c>
      <c r="K18" s="1">
        <f>IF(C18="0100",I18,0)</f>
        <v>1</v>
      </c>
    </row>
    <row r="19" spans="1:11" ht="16.5" customHeight="1">
      <c r="A19" s="28"/>
      <c r="B19" s="26" t="s">
        <v>126</v>
      </c>
      <c r="C19" s="19" t="s">
        <v>127</v>
      </c>
      <c r="D19" s="29">
        <v>1</v>
      </c>
      <c r="E19" s="29">
        <v>1</v>
      </c>
      <c r="F19" s="29">
        <f>E19-D19</f>
        <v>0</v>
      </c>
      <c r="G19" s="29">
        <f>IF(D19=0,0,E19/D19)*100</f>
        <v>100</v>
      </c>
      <c r="H19" s="4">
        <v>0</v>
      </c>
      <c r="I19" s="1">
        <v>0</v>
      </c>
      <c r="J19" s="1">
        <f>IF(C19="0100",H19,0)</f>
        <v>0</v>
      </c>
      <c r="K19" s="1">
        <f>IF(C19="0100",I19,0)</f>
        <v>0</v>
      </c>
    </row>
    <row r="20" spans="1:7" ht="15.75" customHeight="1">
      <c r="A20" s="4"/>
      <c r="B20" s="38" t="s">
        <v>120</v>
      </c>
      <c r="C20" s="38"/>
      <c r="D20" s="29">
        <f>SUM(J18:J19)</f>
        <v>1</v>
      </c>
      <c r="E20" s="29">
        <f>SUM(K18:K19)</f>
        <v>1</v>
      </c>
      <c r="F20" s="29">
        <f>E20-D20</f>
        <v>0</v>
      </c>
      <c r="G20" s="29">
        <f>IF(D20=0,0,E20/D20)*100</f>
        <v>100</v>
      </c>
    </row>
    <row r="21" spans="1:7" ht="15.75" customHeight="1">
      <c r="A21" s="4"/>
      <c r="B21" s="13"/>
      <c r="C21" s="14"/>
      <c r="D21" s="15"/>
      <c r="E21" s="15"/>
      <c r="F21" s="15"/>
      <c r="G21" s="15"/>
    </row>
    <row r="22" spans="1:7" ht="15.75" customHeight="1">
      <c r="A22" s="4"/>
      <c r="B22" s="38" t="s">
        <v>123</v>
      </c>
      <c r="C22" s="38"/>
      <c r="D22" s="29">
        <f>SUM(D15,D20)</f>
        <v>12.5</v>
      </c>
      <c r="E22" s="29">
        <f>SUM(E15,E20)</f>
        <v>11.5</v>
      </c>
      <c r="F22" s="29">
        <f>E22-D22</f>
        <v>-1</v>
      </c>
      <c r="G22" s="29">
        <f>IF(D22=0,0,E22/D22)*100</f>
        <v>92</v>
      </c>
    </row>
    <row r="23" spans="1:7" ht="15.75" customHeight="1">
      <c r="A23" s="4"/>
      <c r="B23" s="13"/>
      <c r="C23" s="14"/>
      <c r="D23" s="15"/>
      <c r="E23" s="15"/>
      <c r="F23" s="15"/>
      <c r="G23" s="15"/>
    </row>
    <row r="24" spans="1:7" ht="15.75" customHeight="1">
      <c r="A24" s="4"/>
      <c r="B24" s="38" t="s">
        <v>124</v>
      </c>
      <c r="C24" s="38"/>
      <c r="D24" s="29">
        <f>SUM(D22)</f>
        <v>12.5</v>
      </c>
      <c r="E24" s="29">
        <f>SUM(E22)</f>
        <v>11.5</v>
      </c>
      <c r="F24" s="29">
        <f>E24-D24</f>
        <v>-1</v>
      </c>
      <c r="G24" s="29">
        <f>IF(D24=0,0,E24/D24)*100</f>
        <v>92</v>
      </c>
    </row>
    <row r="25" spans="1:7" ht="16.5" customHeight="1">
      <c r="A25" s="4"/>
      <c r="B25" s="13"/>
      <c r="C25" s="14"/>
      <c r="D25" s="15"/>
      <c r="E25" s="15"/>
      <c r="F25" s="15"/>
      <c r="G25" s="15"/>
    </row>
    <row r="26" spans="1:7" ht="16.5" customHeight="1">
      <c r="A26" s="4"/>
      <c r="B26" s="13"/>
      <c r="C26" s="14"/>
      <c r="D26" s="15"/>
      <c r="E26" s="15"/>
      <c r="F26" s="15"/>
      <c r="G26" s="15"/>
    </row>
    <row r="27" spans="1:7" ht="16.5" customHeight="1">
      <c r="A27" s="4"/>
      <c r="B27" s="13"/>
      <c r="C27" s="14"/>
      <c r="D27" s="15"/>
      <c r="E27" s="15"/>
      <c r="F27" s="15"/>
      <c r="G27" s="15"/>
    </row>
    <row r="28" spans="1:7" ht="16.5" customHeight="1">
      <c r="A28" s="30"/>
      <c r="B28" s="22"/>
      <c r="C28" s="14" t="s">
        <v>26</v>
      </c>
      <c r="D28" s="29">
        <f>SUM(D24)</f>
        <v>12.5</v>
      </c>
      <c r="E28" s="29">
        <f>SUM(E24)</f>
        <v>11.5</v>
      </c>
      <c r="F28" s="29">
        <f>E28-D28</f>
        <v>-1</v>
      </c>
      <c r="G28" s="29">
        <f>IF(D28=0,0,E28/D28)*100</f>
        <v>92</v>
      </c>
    </row>
  </sheetData>
  <sheetProtection selectLockedCells="1" selectUnlockedCells="1"/>
  <mergeCells count="10">
    <mergeCell ref="B17:G17"/>
    <mergeCell ref="B20:C20"/>
    <mergeCell ref="B22:C22"/>
    <mergeCell ref="B24:C24"/>
    <mergeCell ref="B2:G2"/>
    <mergeCell ref="B3:G3"/>
    <mergeCell ref="B8:G8"/>
    <mergeCell ref="B9:G9"/>
    <mergeCell ref="B10:G10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9.00390625" style="1" hidden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2" t="s">
        <v>28</v>
      </c>
      <c r="C2" s="32"/>
      <c r="D2" s="32"/>
      <c r="E2" s="32"/>
      <c r="F2" s="32"/>
      <c r="G2" s="32"/>
    </row>
    <row r="3" spans="1:7" s="6" customFormat="1" ht="18" customHeight="1">
      <c r="A3" s="21">
        <v>9</v>
      </c>
      <c r="B3" s="33" t="s">
        <v>33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34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39" t="s">
        <v>132</v>
      </c>
      <c r="C8" s="39"/>
      <c r="D8" s="39"/>
      <c r="E8" s="39"/>
      <c r="F8" s="39"/>
      <c r="G8" s="39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5" t="s">
        <v>62</v>
      </c>
      <c r="C10" s="35"/>
      <c r="D10" s="35"/>
      <c r="E10" s="35"/>
      <c r="F10" s="35"/>
      <c r="G10" s="35"/>
    </row>
    <row r="11" spans="1:7" ht="16.5" customHeight="1">
      <c r="A11" s="4"/>
      <c r="B11" s="23" t="s">
        <v>64</v>
      </c>
      <c r="C11" s="16"/>
      <c r="D11" s="16"/>
      <c r="E11" s="16"/>
      <c r="F11" s="16"/>
      <c r="G11" s="16"/>
    </row>
    <row r="12" spans="1:12" ht="16.5" customHeight="1">
      <c r="A12" s="4"/>
      <c r="B12" s="18" t="s">
        <v>65</v>
      </c>
      <c r="C12" s="19" t="s">
        <v>66</v>
      </c>
      <c r="D12" s="20">
        <v>290984</v>
      </c>
      <c r="E12" s="20">
        <v>215553</v>
      </c>
      <c r="F12" s="20">
        <f aca="true" t="shared" si="0" ref="F12:F35">E12-D12</f>
        <v>-75431</v>
      </c>
      <c r="G12" s="20">
        <f aca="true" t="shared" si="1" ref="G12:G35">IF(D12=0,0,E12/D12)*100</f>
        <v>74.07726885327028</v>
      </c>
      <c r="H12" s="1">
        <v>290984</v>
      </c>
      <c r="I12" s="1">
        <v>215553</v>
      </c>
      <c r="J12" s="1">
        <f aca="true" t="shared" si="2" ref="J12:J34">IF(L12="Рекапитулация по функции: Натурални",IF(C12="0100",H12,0),H12)</f>
        <v>290984</v>
      </c>
      <c r="K12" s="31">
        <f aca="true" t="shared" si="3" ref="K12:K34">IF(L12="Рекапитулация по функции: Натурални",IF(C12="0100",I12,0),I12)</f>
        <v>215553</v>
      </c>
      <c r="L12" s="1" t="s">
        <v>132</v>
      </c>
    </row>
    <row r="13" spans="1:12" ht="16.5" customHeight="1">
      <c r="A13" s="4"/>
      <c r="B13" s="18" t="s">
        <v>67</v>
      </c>
      <c r="C13" s="19" t="s">
        <v>68</v>
      </c>
      <c r="D13" s="20">
        <v>290984</v>
      </c>
      <c r="E13" s="20">
        <v>215553</v>
      </c>
      <c r="F13" s="20">
        <f t="shared" si="0"/>
        <v>-75431</v>
      </c>
      <c r="G13" s="20">
        <f t="shared" si="1"/>
        <v>74.07726885327028</v>
      </c>
      <c r="H13" s="1">
        <v>0</v>
      </c>
      <c r="I13" s="1">
        <v>0</v>
      </c>
      <c r="J13" s="1">
        <f t="shared" si="2"/>
        <v>0</v>
      </c>
      <c r="K13" s="31">
        <f t="shared" si="3"/>
        <v>0</v>
      </c>
      <c r="L13" s="1" t="s">
        <v>132</v>
      </c>
    </row>
    <row r="14" spans="1:12" ht="16.5" customHeight="1">
      <c r="A14" s="4"/>
      <c r="B14" s="18" t="s">
        <v>69</v>
      </c>
      <c r="C14" s="19" t="s">
        <v>70</v>
      </c>
      <c r="D14" s="20">
        <v>10057</v>
      </c>
      <c r="E14" s="20">
        <v>7167</v>
      </c>
      <c r="F14" s="20">
        <f t="shared" si="0"/>
        <v>-2890</v>
      </c>
      <c r="G14" s="20">
        <f t="shared" si="1"/>
        <v>71.26379636074375</v>
      </c>
      <c r="H14" s="1">
        <v>10057</v>
      </c>
      <c r="I14" s="1">
        <v>7167</v>
      </c>
      <c r="J14" s="1">
        <f t="shared" si="2"/>
        <v>10057</v>
      </c>
      <c r="K14" s="31">
        <f t="shared" si="3"/>
        <v>7167</v>
      </c>
      <c r="L14" s="1" t="s">
        <v>132</v>
      </c>
    </row>
    <row r="15" spans="1:12" ht="16.5" customHeight="1">
      <c r="A15" s="4"/>
      <c r="B15" s="18" t="s">
        <v>71</v>
      </c>
      <c r="C15" s="19" t="s">
        <v>72</v>
      </c>
      <c r="D15" s="20">
        <v>150</v>
      </c>
      <c r="E15" s="20">
        <v>150</v>
      </c>
      <c r="F15" s="20">
        <f t="shared" si="0"/>
        <v>0</v>
      </c>
      <c r="G15" s="20">
        <f t="shared" si="1"/>
        <v>100</v>
      </c>
      <c r="H15" s="1">
        <v>0</v>
      </c>
      <c r="I15" s="1">
        <v>0</v>
      </c>
      <c r="J15" s="1">
        <f t="shared" si="2"/>
        <v>0</v>
      </c>
      <c r="K15" s="31">
        <f t="shared" si="3"/>
        <v>0</v>
      </c>
      <c r="L15" s="1" t="s">
        <v>132</v>
      </c>
    </row>
    <row r="16" spans="1:12" ht="16.5" customHeight="1">
      <c r="A16" s="4"/>
      <c r="B16" s="18" t="s">
        <v>73</v>
      </c>
      <c r="C16" s="19" t="s">
        <v>74</v>
      </c>
      <c r="D16" s="20">
        <v>8589</v>
      </c>
      <c r="E16" s="20">
        <v>5699</v>
      </c>
      <c r="F16" s="20">
        <f t="shared" si="0"/>
        <v>-2890</v>
      </c>
      <c r="G16" s="20">
        <f t="shared" si="1"/>
        <v>66.35231109558738</v>
      </c>
      <c r="H16" s="1">
        <v>0</v>
      </c>
      <c r="I16" s="1">
        <v>0</v>
      </c>
      <c r="J16" s="1">
        <f t="shared" si="2"/>
        <v>0</v>
      </c>
      <c r="K16" s="31">
        <f t="shared" si="3"/>
        <v>0</v>
      </c>
      <c r="L16" s="1" t="s">
        <v>132</v>
      </c>
    </row>
    <row r="17" spans="1:12" ht="16.5" customHeight="1">
      <c r="A17" s="4"/>
      <c r="B17" s="18" t="s">
        <v>75</v>
      </c>
      <c r="C17" s="19" t="s">
        <v>76</v>
      </c>
      <c r="D17" s="20">
        <v>1318</v>
      </c>
      <c r="E17" s="20">
        <v>1318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  <c r="J17" s="1">
        <f t="shared" si="2"/>
        <v>0</v>
      </c>
      <c r="K17" s="31">
        <f t="shared" si="3"/>
        <v>0</v>
      </c>
      <c r="L17" s="1" t="s">
        <v>132</v>
      </c>
    </row>
    <row r="18" spans="1:12" ht="16.5" customHeight="1">
      <c r="A18" s="4"/>
      <c r="B18" s="18" t="s">
        <v>77</v>
      </c>
      <c r="C18" s="19" t="s">
        <v>78</v>
      </c>
      <c r="D18" s="20">
        <v>66466</v>
      </c>
      <c r="E18" s="20">
        <v>47793</v>
      </c>
      <c r="F18" s="20">
        <f t="shared" si="0"/>
        <v>-18673</v>
      </c>
      <c r="G18" s="20">
        <f t="shared" si="1"/>
        <v>71.90593686997863</v>
      </c>
      <c r="H18" s="1">
        <v>66466</v>
      </c>
      <c r="I18" s="1">
        <v>47793</v>
      </c>
      <c r="J18" s="1">
        <f t="shared" si="2"/>
        <v>66466</v>
      </c>
      <c r="K18" s="31">
        <f t="shared" si="3"/>
        <v>47793</v>
      </c>
      <c r="L18" s="1" t="s">
        <v>132</v>
      </c>
    </row>
    <row r="19" spans="1:12" ht="16.5" customHeight="1">
      <c r="A19" s="4"/>
      <c r="B19" s="18" t="s">
        <v>79</v>
      </c>
      <c r="C19" s="19" t="s">
        <v>80</v>
      </c>
      <c r="D19" s="20">
        <v>32550</v>
      </c>
      <c r="E19" s="20">
        <v>24890</v>
      </c>
      <c r="F19" s="20">
        <f t="shared" si="0"/>
        <v>-7660</v>
      </c>
      <c r="G19" s="20">
        <f t="shared" si="1"/>
        <v>76.46697388632873</v>
      </c>
      <c r="H19" s="1">
        <v>0</v>
      </c>
      <c r="I19" s="1">
        <v>0</v>
      </c>
      <c r="J19" s="1">
        <f t="shared" si="2"/>
        <v>0</v>
      </c>
      <c r="K19" s="31">
        <f t="shared" si="3"/>
        <v>0</v>
      </c>
      <c r="L19" s="1" t="s">
        <v>132</v>
      </c>
    </row>
    <row r="20" spans="1:12" ht="16.5" customHeight="1">
      <c r="A20" s="4"/>
      <c r="B20" s="18" t="s">
        <v>81</v>
      </c>
      <c r="C20" s="19" t="s">
        <v>82</v>
      </c>
      <c r="D20" s="20">
        <v>11753</v>
      </c>
      <c r="E20" s="20">
        <v>6863</v>
      </c>
      <c r="F20" s="20">
        <f t="shared" si="0"/>
        <v>-4890</v>
      </c>
      <c r="G20" s="20">
        <f t="shared" si="1"/>
        <v>58.39360163362546</v>
      </c>
      <c r="H20" s="1">
        <v>0</v>
      </c>
      <c r="I20" s="1">
        <v>0</v>
      </c>
      <c r="J20" s="1">
        <f t="shared" si="2"/>
        <v>0</v>
      </c>
      <c r="K20" s="31">
        <f t="shared" si="3"/>
        <v>0</v>
      </c>
      <c r="L20" s="1" t="s">
        <v>132</v>
      </c>
    </row>
    <row r="21" spans="1:12" ht="16.5" customHeight="1">
      <c r="A21" s="4"/>
      <c r="B21" s="18" t="s">
        <v>83</v>
      </c>
      <c r="C21" s="19" t="s">
        <v>84</v>
      </c>
      <c r="D21" s="20">
        <v>13512</v>
      </c>
      <c r="E21" s="20">
        <v>10542</v>
      </c>
      <c r="F21" s="20">
        <f t="shared" si="0"/>
        <v>-2970</v>
      </c>
      <c r="G21" s="20">
        <f t="shared" si="1"/>
        <v>78.01953818827708</v>
      </c>
      <c r="H21" s="1">
        <v>0</v>
      </c>
      <c r="I21" s="1">
        <v>0</v>
      </c>
      <c r="J21" s="1">
        <f t="shared" si="2"/>
        <v>0</v>
      </c>
      <c r="K21" s="31">
        <f t="shared" si="3"/>
        <v>0</v>
      </c>
      <c r="L21" s="1" t="s">
        <v>132</v>
      </c>
    </row>
    <row r="22" spans="1:12" ht="16.5" customHeight="1">
      <c r="A22" s="4"/>
      <c r="B22" s="18" t="s">
        <v>85</v>
      </c>
      <c r="C22" s="19" t="s">
        <v>86</v>
      </c>
      <c r="D22" s="20">
        <v>8651</v>
      </c>
      <c r="E22" s="20">
        <v>5498</v>
      </c>
      <c r="F22" s="20">
        <f t="shared" si="0"/>
        <v>-3153</v>
      </c>
      <c r="G22" s="20">
        <f t="shared" si="1"/>
        <v>63.55334643393827</v>
      </c>
      <c r="H22" s="1">
        <v>0</v>
      </c>
      <c r="I22" s="1">
        <v>0</v>
      </c>
      <c r="J22" s="1">
        <f t="shared" si="2"/>
        <v>0</v>
      </c>
      <c r="K22" s="31">
        <f t="shared" si="3"/>
        <v>0</v>
      </c>
      <c r="L22" s="1" t="s">
        <v>132</v>
      </c>
    </row>
    <row r="23" spans="1:12" ht="16.5" customHeight="1">
      <c r="A23" s="4"/>
      <c r="B23" s="18" t="s">
        <v>87</v>
      </c>
      <c r="C23" s="19" t="s">
        <v>88</v>
      </c>
      <c r="D23" s="20">
        <v>107934</v>
      </c>
      <c r="E23" s="20">
        <v>100540</v>
      </c>
      <c r="F23" s="20">
        <f t="shared" si="0"/>
        <v>-7394</v>
      </c>
      <c r="G23" s="20">
        <f t="shared" si="1"/>
        <v>93.1495172976078</v>
      </c>
      <c r="H23" s="1">
        <v>107934</v>
      </c>
      <c r="I23" s="1">
        <v>100540</v>
      </c>
      <c r="J23" s="1">
        <f t="shared" si="2"/>
        <v>107934</v>
      </c>
      <c r="K23" s="31">
        <f t="shared" si="3"/>
        <v>100540</v>
      </c>
      <c r="L23" s="1" t="s">
        <v>132</v>
      </c>
    </row>
    <row r="24" spans="1:12" ht="16.5" customHeight="1">
      <c r="A24" s="4"/>
      <c r="B24" s="18" t="s">
        <v>89</v>
      </c>
      <c r="C24" s="19" t="s">
        <v>90</v>
      </c>
      <c r="D24" s="20">
        <v>5550</v>
      </c>
      <c r="E24" s="20">
        <v>2350</v>
      </c>
      <c r="F24" s="20">
        <f t="shared" si="0"/>
        <v>-3200</v>
      </c>
      <c r="G24" s="20">
        <f t="shared" si="1"/>
        <v>42.34234234234234</v>
      </c>
      <c r="H24" s="1">
        <v>0</v>
      </c>
      <c r="I24" s="1">
        <v>0</v>
      </c>
      <c r="J24" s="1">
        <f t="shared" si="2"/>
        <v>0</v>
      </c>
      <c r="K24" s="31">
        <f t="shared" si="3"/>
        <v>0</v>
      </c>
      <c r="L24" s="1" t="s">
        <v>132</v>
      </c>
    </row>
    <row r="25" spans="1:12" ht="16.5" customHeight="1">
      <c r="A25" s="4"/>
      <c r="B25" s="18" t="s">
        <v>91</v>
      </c>
      <c r="C25" s="19" t="s">
        <v>92</v>
      </c>
      <c r="D25" s="20">
        <v>0</v>
      </c>
      <c r="E25" s="20">
        <v>0</v>
      </c>
      <c r="F25" s="20">
        <f t="shared" si="0"/>
        <v>0</v>
      </c>
      <c r="G25" s="20">
        <f t="shared" si="1"/>
        <v>0</v>
      </c>
      <c r="H25" s="1">
        <v>0</v>
      </c>
      <c r="I25" s="1">
        <v>0</v>
      </c>
      <c r="J25" s="1">
        <f t="shared" si="2"/>
        <v>0</v>
      </c>
      <c r="K25" s="31">
        <f t="shared" si="3"/>
        <v>0</v>
      </c>
      <c r="L25" s="1" t="s">
        <v>132</v>
      </c>
    </row>
    <row r="26" spans="1:12" ht="16.5" customHeight="1">
      <c r="A26" s="4"/>
      <c r="B26" s="18" t="s">
        <v>93</v>
      </c>
      <c r="C26" s="19" t="s">
        <v>94</v>
      </c>
      <c r="D26" s="20">
        <v>4997</v>
      </c>
      <c r="E26" s="20">
        <v>4997</v>
      </c>
      <c r="F26" s="20">
        <f t="shared" si="0"/>
        <v>0</v>
      </c>
      <c r="G26" s="20">
        <f t="shared" si="1"/>
        <v>100</v>
      </c>
      <c r="H26" s="1">
        <v>0</v>
      </c>
      <c r="I26" s="1">
        <v>0</v>
      </c>
      <c r="J26" s="1">
        <f t="shared" si="2"/>
        <v>0</v>
      </c>
      <c r="K26" s="31">
        <f t="shared" si="3"/>
        <v>0</v>
      </c>
      <c r="L26" s="1" t="s">
        <v>132</v>
      </c>
    </row>
    <row r="27" spans="1:12" ht="16.5" customHeight="1">
      <c r="A27" s="4"/>
      <c r="B27" s="18" t="s">
        <v>95</v>
      </c>
      <c r="C27" s="19" t="s">
        <v>96</v>
      </c>
      <c r="D27" s="20">
        <v>31309</v>
      </c>
      <c r="E27" s="20">
        <v>28933</v>
      </c>
      <c r="F27" s="20">
        <f t="shared" si="0"/>
        <v>-2376</v>
      </c>
      <c r="G27" s="20">
        <f t="shared" si="1"/>
        <v>92.4111277907311</v>
      </c>
      <c r="H27" s="1">
        <v>0</v>
      </c>
      <c r="I27" s="1">
        <v>0</v>
      </c>
      <c r="J27" s="1">
        <f t="shared" si="2"/>
        <v>0</v>
      </c>
      <c r="K27" s="31">
        <f t="shared" si="3"/>
        <v>0</v>
      </c>
      <c r="L27" s="1" t="s">
        <v>132</v>
      </c>
    </row>
    <row r="28" spans="1:12" ht="16.5" customHeight="1">
      <c r="A28" s="4"/>
      <c r="B28" s="18" t="s">
        <v>97</v>
      </c>
      <c r="C28" s="19" t="s">
        <v>98</v>
      </c>
      <c r="D28" s="20">
        <v>40018</v>
      </c>
      <c r="E28" s="20">
        <v>27142</v>
      </c>
      <c r="F28" s="20">
        <f t="shared" si="0"/>
        <v>-12876</v>
      </c>
      <c r="G28" s="20">
        <f t="shared" si="1"/>
        <v>67.82447898445699</v>
      </c>
      <c r="H28" s="1">
        <v>0</v>
      </c>
      <c r="I28" s="1">
        <v>0</v>
      </c>
      <c r="J28" s="1">
        <f t="shared" si="2"/>
        <v>0</v>
      </c>
      <c r="K28" s="31">
        <f t="shared" si="3"/>
        <v>0</v>
      </c>
      <c r="L28" s="1" t="s">
        <v>132</v>
      </c>
    </row>
    <row r="29" spans="1:12" ht="16.5" customHeight="1">
      <c r="A29" s="4"/>
      <c r="B29" s="18" t="s">
        <v>99</v>
      </c>
      <c r="C29" s="19" t="s">
        <v>100</v>
      </c>
      <c r="D29" s="20">
        <v>19834</v>
      </c>
      <c r="E29" s="20">
        <v>36537</v>
      </c>
      <c r="F29" s="20">
        <f t="shared" si="0"/>
        <v>16703</v>
      </c>
      <c r="G29" s="20">
        <f t="shared" si="1"/>
        <v>184.2139760008067</v>
      </c>
      <c r="H29" s="1">
        <v>0</v>
      </c>
      <c r="I29" s="1">
        <v>0</v>
      </c>
      <c r="J29" s="1">
        <f t="shared" si="2"/>
        <v>0</v>
      </c>
      <c r="K29" s="31">
        <f t="shared" si="3"/>
        <v>0</v>
      </c>
      <c r="L29" s="1" t="s">
        <v>132</v>
      </c>
    </row>
    <row r="30" spans="1:12" ht="16.5" customHeight="1">
      <c r="A30" s="4"/>
      <c r="B30" s="18" t="s">
        <v>101</v>
      </c>
      <c r="C30" s="19" t="s">
        <v>102</v>
      </c>
      <c r="D30" s="20">
        <v>1500</v>
      </c>
      <c r="E30" s="20">
        <v>242</v>
      </c>
      <c r="F30" s="20">
        <f t="shared" si="0"/>
        <v>-1258</v>
      </c>
      <c r="G30" s="20">
        <f t="shared" si="1"/>
        <v>16.133333333333333</v>
      </c>
      <c r="H30" s="1">
        <v>0</v>
      </c>
      <c r="I30" s="1">
        <v>0</v>
      </c>
      <c r="J30" s="1">
        <f t="shared" si="2"/>
        <v>0</v>
      </c>
      <c r="K30" s="31">
        <f t="shared" si="3"/>
        <v>0</v>
      </c>
      <c r="L30" s="1" t="s">
        <v>132</v>
      </c>
    </row>
    <row r="31" spans="1:12" ht="16.5" customHeight="1">
      <c r="A31" s="4"/>
      <c r="B31" s="18" t="s">
        <v>103</v>
      </c>
      <c r="C31" s="19" t="s">
        <v>104</v>
      </c>
      <c r="D31" s="20">
        <v>700</v>
      </c>
      <c r="E31" s="20">
        <v>339</v>
      </c>
      <c r="F31" s="20">
        <f t="shared" si="0"/>
        <v>-361</v>
      </c>
      <c r="G31" s="20">
        <f t="shared" si="1"/>
        <v>48.42857142857142</v>
      </c>
      <c r="H31" s="1">
        <v>0</v>
      </c>
      <c r="I31" s="1">
        <v>0</v>
      </c>
      <c r="J31" s="1">
        <f t="shared" si="2"/>
        <v>0</v>
      </c>
      <c r="K31" s="31">
        <f t="shared" si="3"/>
        <v>0</v>
      </c>
      <c r="L31" s="1" t="s">
        <v>132</v>
      </c>
    </row>
    <row r="32" spans="1:12" ht="16.5" customHeight="1">
      <c r="A32" s="4"/>
      <c r="B32" s="18" t="s">
        <v>105</v>
      </c>
      <c r="C32" s="19" t="s">
        <v>106</v>
      </c>
      <c r="D32" s="20">
        <v>4026</v>
      </c>
      <c r="E32" s="20">
        <v>0</v>
      </c>
      <c r="F32" s="20">
        <f t="shared" si="0"/>
        <v>-4026</v>
      </c>
      <c r="G32" s="20">
        <f t="shared" si="1"/>
        <v>0</v>
      </c>
      <c r="H32" s="1">
        <v>0</v>
      </c>
      <c r="I32" s="1">
        <v>0</v>
      </c>
      <c r="J32" s="1">
        <f t="shared" si="2"/>
        <v>0</v>
      </c>
      <c r="K32" s="31">
        <f t="shared" si="3"/>
        <v>0</v>
      </c>
      <c r="L32" s="1" t="s">
        <v>132</v>
      </c>
    </row>
    <row r="33" spans="1:12" ht="16.5" customHeight="1">
      <c r="A33" s="4"/>
      <c r="B33" s="18" t="s">
        <v>107</v>
      </c>
      <c r="C33" s="19" t="s">
        <v>108</v>
      </c>
      <c r="D33" s="20">
        <v>3553</v>
      </c>
      <c r="E33" s="20">
        <v>3553</v>
      </c>
      <c r="F33" s="20">
        <f t="shared" si="0"/>
        <v>0</v>
      </c>
      <c r="G33" s="20">
        <f t="shared" si="1"/>
        <v>100</v>
      </c>
      <c r="H33" s="1">
        <v>3553</v>
      </c>
      <c r="I33" s="1">
        <v>3553</v>
      </c>
      <c r="J33" s="1">
        <f t="shared" si="2"/>
        <v>3553</v>
      </c>
      <c r="K33" s="31">
        <f t="shared" si="3"/>
        <v>3553</v>
      </c>
      <c r="L33" s="1" t="s">
        <v>132</v>
      </c>
    </row>
    <row r="34" spans="1:12" ht="16.5" customHeight="1">
      <c r="A34" s="4"/>
      <c r="B34" s="18" t="s">
        <v>109</v>
      </c>
      <c r="C34" s="19" t="s">
        <v>110</v>
      </c>
      <c r="D34" s="20">
        <v>3553</v>
      </c>
      <c r="E34" s="20">
        <v>3553</v>
      </c>
      <c r="F34" s="20">
        <f t="shared" si="0"/>
        <v>0</v>
      </c>
      <c r="G34" s="20">
        <f t="shared" si="1"/>
        <v>100</v>
      </c>
      <c r="H34" s="1">
        <v>0</v>
      </c>
      <c r="I34" s="1">
        <v>0</v>
      </c>
      <c r="J34" s="1">
        <f t="shared" si="2"/>
        <v>0</v>
      </c>
      <c r="K34" s="31">
        <f t="shared" si="3"/>
        <v>0</v>
      </c>
      <c r="L34" s="1" t="s">
        <v>132</v>
      </c>
    </row>
    <row r="35" spans="1:7" ht="15.75" customHeight="1">
      <c r="A35" s="4"/>
      <c r="B35" s="38" t="s">
        <v>111</v>
      </c>
      <c r="C35" s="38"/>
      <c r="D35" s="20">
        <f>SUM(J12:J34)</f>
        <v>478994</v>
      </c>
      <c r="E35" s="20">
        <f>SUM(K12:K34)</f>
        <v>374606</v>
      </c>
      <c r="F35" s="20">
        <f t="shared" si="0"/>
        <v>-104388</v>
      </c>
      <c r="G35" s="20">
        <f t="shared" si="1"/>
        <v>78.2068251376844</v>
      </c>
    </row>
    <row r="36" spans="1:7" ht="16.5" customHeight="1">
      <c r="A36" s="4"/>
      <c r="B36" s="23" t="s">
        <v>112</v>
      </c>
      <c r="C36" s="16"/>
      <c r="D36" s="16"/>
      <c r="E36" s="16"/>
      <c r="F36" s="16"/>
      <c r="G36" s="16"/>
    </row>
    <row r="37" spans="1:12" ht="16.5" customHeight="1">
      <c r="A37" s="4"/>
      <c r="B37" s="18" t="s">
        <v>113</v>
      </c>
      <c r="C37" s="19" t="s">
        <v>114</v>
      </c>
      <c r="D37" s="20">
        <v>4130</v>
      </c>
      <c r="E37" s="20">
        <v>4130</v>
      </c>
      <c r="F37" s="20">
        <f>E37-D37</f>
        <v>0</v>
      </c>
      <c r="G37" s="20">
        <f>IF(D37=0,0,E37/D37)*100</f>
        <v>100</v>
      </c>
      <c r="H37" s="1">
        <v>4130</v>
      </c>
      <c r="I37" s="1">
        <v>4130</v>
      </c>
      <c r="J37" s="1">
        <f>IF(L37="Рекапитулация по функции: Натурални",IF(C37="0100",H37,0),H37)</f>
        <v>4130</v>
      </c>
      <c r="K37" s="31">
        <f>IF(L37="Рекапитулация по функции: Натурални",IF(C37="0100",I37,0),I37)</f>
        <v>4130</v>
      </c>
      <c r="L37" s="1" t="s">
        <v>132</v>
      </c>
    </row>
    <row r="38" spans="1:12" ht="16.5" customHeight="1">
      <c r="A38" s="4"/>
      <c r="B38" s="18" t="s">
        <v>115</v>
      </c>
      <c r="C38" s="19" t="s">
        <v>116</v>
      </c>
      <c r="D38" s="20">
        <v>4130</v>
      </c>
      <c r="E38" s="20">
        <v>4130</v>
      </c>
      <c r="F38" s="20">
        <f>E38-D38</f>
        <v>0</v>
      </c>
      <c r="G38" s="20">
        <f>IF(D38=0,0,E38/D38)*100</f>
        <v>100</v>
      </c>
      <c r="H38" s="1">
        <v>0</v>
      </c>
      <c r="I38" s="1">
        <v>0</v>
      </c>
      <c r="J38" s="1">
        <f>IF(L38="Рекапитулация по функции: Натурални",IF(C38="0100",H38,0),H38)</f>
        <v>0</v>
      </c>
      <c r="K38" s="31">
        <f>IF(L38="Рекапитулация по функции: Натурални",IF(C38="0100",I38,0),I38)</f>
        <v>0</v>
      </c>
      <c r="L38" s="1" t="s">
        <v>132</v>
      </c>
    </row>
    <row r="39" spans="1:7" ht="15.75" customHeight="1">
      <c r="A39" s="4"/>
      <c r="B39" s="38" t="s">
        <v>117</v>
      </c>
      <c r="C39" s="38"/>
      <c r="D39" s="20">
        <f>SUM(J37:J38)</f>
        <v>4130</v>
      </c>
      <c r="E39" s="20">
        <f>SUM(K37:K38)</f>
        <v>4130</v>
      </c>
      <c r="F39" s="20">
        <f>E39-D39</f>
        <v>0</v>
      </c>
      <c r="G39" s="20">
        <f>IF(D39=0,0,E39/D39)*100</f>
        <v>100</v>
      </c>
    </row>
    <row r="40" spans="1:7" ht="16.5" customHeight="1">
      <c r="A40" s="4"/>
      <c r="B40" s="13"/>
      <c r="C40" s="14"/>
      <c r="D40" s="15"/>
      <c r="E40" s="15"/>
      <c r="F40" s="15"/>
      <c r="G40" s="15"/>
    </row>
    <row r="41" spans="1:7" ht="15.75" customHeight="1">
      <c r="A41" s="4"/>
      <c r="B41" s="38" t="s">
        <v>124</v>
      </c>
      <c r="C41" s="38"/>
      <c r="D41" s="20">
        <f>SUM(D35,D39)</f>
        <v>483124</v>
      </c>
      <c r="E41" s="20">
        <f>SUM(E35,E39)</f>
        <v>378736</v>
      </c>
      <c r="F41" s="20">
        <f>E41-D41</f>
        <v>-104388</v>
      </c>
      <c r="G41" s="20">
        <f>IF(D41=0,0,E41/D41)*100</f>
        <v>78.39312474644191</v>
      </c>
    </row>
    <row r="42" spans="1:7" ht="16.5" customHeight="1">
      <c r="A42" s="4"/>
      <c r="B42" s="13"/>
      <c r="C42" s="14"/>
      <c r="D42" s="15"/>
      <c r="E42" s="15"/>
      <c r="F42" s="15"/>
      <c r="G42" s="15"/>
    </row>
    <row r="43" spans="1:7" ht="16.5" customHeight="1">
      <c r="A43" s="4"/>
      <c r="B43" s="13"/>
      <c r="C43" s="14"/>
      <c r="D43" s="15"/>
      <c r="E43" s="15"/>
      <c r="F43" s="15"/>
      <c r="G43" s="15"/>
    </row>
    <row r="44" spans="1:7" ht="16.5" customHeight="1">
      <c r="A44" s="4"/>
      <c r="B44" s="22"/>
      <c r="C44" s="14" t="s">
        <v>26</v>
      </c>
      <c r="D44" s="20">
        <f>SUM(D41)</f>
        <v>483124</v>
      </c>
      <c r="E44" s="20">
        <f>SUM(E41)</f>
        <v>378736</v>
      </c>
      <c r="F44" s="20">
        <f>E44-D44</f>
        <v>-104388</v>
      </c>
      <c r="G44" s="20">
        <f>IF(D44=0,0,E44/D44)*100</f>
        <v>78.39312474644191</v>
      </c>
    </row>
    <row r="46" spans="1:7" ht="16.5" customHeight="1">
      <c r="A46" s="4"/>
      <c r="B46" s="22"/>
      <c r="C46" s="22"/>
      <c r="D46" s="22"/>
      <c r="E46" s="22"/>
      <c r="F46" s="22"/>
      <c r="G46" s="22"/>
    </row>
    <row r="47" spans="1:7" ht="18.75" customHeight="1">
      <c r="A47" s="4"/>
      <c r="B47" s="39" t="s">
        <v>133</v>
      </c>
      <c r="C47" s="39"/>
      <c r="D47" s="39"/>
      <c r="E47" s="39"/>
      <c r="F47" s="39"/>
      <c r="G47" s="39"/>
    </row>
    <row r="48" spans="1:7" ht="16.5" customHeight="1">
      <c r="A48" s="4"/>
      <c r="B48" s="22"/>
      <c r="C48" s="22"/>
      <c r="D48" s="22"/>
      <c r="E48" s="22"/>
      <c r="F48" s="22"/>
      <c r="G48" s="22"/>
    </row>
    <row r="49" spans="1:7" ht="16.5" customHeight="1">
      <c r="A49" s="4"/>
      <c r="B49" s="35" t="s">
        <v>62</v>
      </c>
      <c r="C49" s="35"/>
      <c r="D49" s="35"/>
      <c r="E49" s="35"/>
      <c r="F49" s="35"/>
      <c r="G49" s="35"/>
    </row>
    <row r="50" spans="1:7" ht="16.5" customHeight="1">
      <c r="A50" s="4"/>
      <c r="B50" s="23" t="s">
        <v>32</v>
      </c>
      <c r="C50" s="16"/>
      <c r="D50" s="16"/>
      <c r="E50" s="16"/>
      <c r="F50" s="16"/>
      <c r="G50" s="16"/>
    </row>
    <row r="51" spans="1:12" ht="16.5" customHeight="1">
      <c r="A51" s="4"/>
      <c r="B51" s="18" t="s">
        <v>125</v>
      </c>
      <c r="C51" s="19" t="s">
        <v>66</v>
      </c>
      <c r="D51" s="20">
        <v>12.5</v>
      </c>
      <c r="E51" s="20">
        <v>11.5</v>
      </c>
      <c r="F51" s="20">
        <f>E51-D51</f>
        <v>-1</v>
      </c>
      <c r="G51" s="20">
        <f>IF(D51=0,0,E51/D51)*100</f>
        <v>92</v>
      </c>
      <c r="H51" s="1">
        <v>12.5</v>
      </c>
      <c r="I51" s="1">
        <v>11.5</v>
      </c>
      <c r="J51" s="1">
        <f>IF(L51="Рекапитулация по функции: Натурални",IF(C51="0100",H51,0),H51)</f>
        <v>12.5</v>
      </c>
      <c r="K51" s="31">
        <f>IF(L51="Рекапитулация по функции: Натурални",IF(C51="0100",I51,0),I51)</f>
        <v>11.5</v>
      </c>
      <c r="L51" s="1" t="s">
        <v>133</v>
      </c>
    </row>
    <row r="52" spans="1:12" ht="16.5" customHeight="1">
      <c r="A52" s="4"/>
      <c r="B52" s="18" t="s">
        <v>126</v>
      </c>
      <c r="C52" s="19" t="s">
        <v>127</v>
      </c>
      <c r="D52" s="20">
        <v>12.5</v>
      </c>
      <c r="E52" s="20">
        <v>11.5</v>
      </c>
      <c r="F52" s="20">
        <f>E52-D52</f>
        <v>-1</v>
      </c>
      <c r="G52" s="20">
        <f>IF(D52=0,0,E52/D52)*100</f>
        <v>92</v>
      </c>
      <c r="H52" s="1">
        <v>0</v>
      </c>
      <c r="I52" s="1">
        <v>0</v>
      </c>
      <c r="J52" s="1">
        <f>IF(L52="Рекапитулация по функции: Натурални",IF(C52="0100",H52,0),H52)</f>
        <v>0</v>
      </c>
      <c r="K52" s="31">
        <f>IF(L52="Рекапитулация по функции: Натурални",IF(C52="0100",I52,0),I52)</f>
        <v>0</v>
      </c>
      <c r="L52" s="1" t="s">
        <v>133</v>
      </c>
    </row>
    <row r="53" spans="1:12" ht="16.5" customHeight="1">
      <c r="A53" s="4"/>
      <c r="B53" s="18" t="s">
        <v>128</v>
      </c>
      <c r="C53" s="19" t="s">
        <v>129</v>
      </c>
      <c r="D53" s="20">
        <v>51</v>
      </c>
      <c r="E53" s="20">
        <v>51</v>
      </c>
      <c r="F53" s="20">
        <f>E53-D53</f>
        <v>0</v>
      </c>
      <c r="G53" s="20">
        <f>IF(D53=0,0,E53/D53)*100</f>
        <v>100</v>
      </c>
      <c r="H53" s="1">
        <v>51</v>
      </c>
      <c r="I53" s="1">
        <v>51</v>
      </c>
      <c r="J53" s="1">
        <f>IF(L53="Рекапитулация по функции: Натурални",IF(C53="0100",H53,0),H53)</f>
        <v>0</v>
      </c>
      <c r="K53" s="31">
        <f>IF(L53="Рекапитулация по функции: Натурални",IF(C53="0100",I53,0),I53)</f>
        <v>0</v>
      </c>
      <c r="L53" s="1" t="s">
        <v>133</v>
      </c>
    </row>
    <row r="54" spans="1:12" ht="16.5" customHeight="1">
      <c r="A54" s="4"/>
      <c r="B54" s="18" t="s">
        <v>130</v>
      </c>
      <c r="C54" s="19" t="s">
        <v>131</v>
      </c>
      <c r="D54" s="20">
        <v>2</v>
      </c>
      <c r="E54" s="20">
        <v>2</v>
      </c>
      <c r="F54" s="20">
        <f>E54-D54</f>
        <v>0</v>
      </c>
      <c r="G54" s="20">
        <f>IF(D54=0,0,E54/D54)*100</f>
        <v>100</v>
      </c>
      <c r="H54" s="1">
        <v>2</v>
      </c>
      <c r="I54" s="1">
        <v>2</v>
      </c>
      <c r="J54" s="1">
        <f>IF(L54="Рекапитулация по функции: Натурални",IF(C54="0100",H54,0),H54)</f>
        <v>0</v>
      </c>
      <c r="K54" s="31">
        <f>IF(L54="Рекапитулация по функции: Натурални",IF(C54="0100",I54,0),I54)</f>
        <v>0</v>
      </c>
      <c r="L54" s="1" t="s">
        <v>133</v>
      </c>
    </row>
    <row r="55" spans="1:7" ht="15.75" customHeight="1">
      <c r="A55" s="4"/>
      <c r="B55" s="38" t="s">
        <v>123</v>
      </c>
      <c r="C55" s="38"/>
      <c r="D55" s="20">
        <f>SUM(J51:J54)</f>
        <v>12.5</v>
      </c>
      <c r="E55" s="20">
        <f>SUM(K51:K54)</f>
        <v>11.5</v>
      </c>
      <c r="F55" s="20">
        <f>E55-D55</f>
        <v>-1</v>
      </c>
      <c r="G55" s="20">
        <f>IF(D55=0,0,E55/D55)*100</f>
        <v>92</v>
      </c>
    </row>
    <row r="56" spans="1:7" ht="16.5" customHeight="1">
      <c r="A56" s="4"/>
      <c r="B56" s="13"/>
      <c r="C56" s="14"/>
      <c r="D56" s="15"/>
      <c r="E56" s="15"/>
      <c r="F56" s="15"/>
      <c r="G56" s="15"/>
    </row>
    <row r="57" spans="1:7" ht="15.75" customHeight="1">
      <c r="A57" s="4"/>
      <c r="B57" s="38" t="s">
        <v>124</v>
      </c>
      <c r="C57" s="38"/>
      <c r="D57" s="20">
        <f>SUM(D55)</f>
        <v>12.5</v>
      </c>
      <c r="E57" s="20">
        <f>SUM(E55)</f>
        <v>11.5</v>
      </c>
      <c r="F57" s="20">
        <f>E57-D57</f>
        <v>-1</v>
      </c>
      <c r="G57" s="20">
        <f>IF(D57=0,0,E57/D57)*100</f>
        <v>92</v>
      </c>
    </row>
    <row r="58" spans="1:7" ht="16.5" customHeight="1">
      <c r="A58" s="4"/>
      <c r="B58" s="13"/>
      <c r="C58" s="14"/>
      <c r="D58" s="15"/>
      <c r="E58" s="15"/>
      <c r="F58" s="15"/>
      <c r="G58" s="15"/>
    </row>
    <row r="59" spans="1:7" ht="16.5" customHeight="1">
      <c r="A59" s="4"/>
      <c r="B59" s="13"/>
      <c r="C59" s="14"/>
      <c r="D59" s="15"/>
      <c r="E59" s="15"/>
      <c r="F59" s="15"/>
      <c r="G59" s="15"/>
    </row>
    <row r="60" spans="1:7" ht="16.5" customHeight="1">
      <c r="A60" s="4"/>
      <c r="B60" s="22"/>
      <c r="C60" s="14" t="s">
        <v>26</v>
      </c>
      <c r="D60" s="20">
        <f>SUM(D57)</f>
        <v>12.5</v>
      </c>
      <c r="E60" s="20">
        <f>SUM(E57)</f>
        <v>11.5</v>
      </c>
      <c r="F60" s="20">
        <f>E60-D60</f>
        <v>-1</v>
      </c>
      <c r="G60" s="20">
        <f>IF(D60=0,0,E60/D60)*100</f>
        <v>92</v>
      </c>
    </row>
  </sheetData>
  <sheetProtection selectLockedCells="1" selectUnlockedCells="1"/>
  <mergeCells count="11">
    <mergeCell ref="B41:C41"/>
    <mergeCell ref="B47:G47"/>
    <mergeCell ref="B49:G49"/>
    <mergeCell ref="B55:C55"/>
    <mergeCell ref="B57:C57"/>
    <mergeCell ref="B2:G2"/>
    <mergeCell ref="B3:G3"/>
    <mergeCell ref="B8:G8"/>
    <mergeCell ref="B10:G10"/>
    <mergeCell ref="B35:C35"/>
    <mergeCell ref="B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20.421875" style="1" hidden="1" customWidth="1"/>
    <col min="13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32" t="s">
        <v>29</v>
      </c>
      <c r="C2" s="32"/>
      <c r="D2" s="32"/>
      <c r="E2" s="32"/>
      <c r="F2" s="32"/>
      <c r="G2" s="32"/>
    </row>
    <row r="3" spans="1:7" s="6" customFormat="1" ht="18" customHeight="1">
      <c r="A3" s="21">
        <v>9</v>
      </c>
      <c r="B3" s="33" t="s">
        <v>33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Обща</v>
      </c>
      <c r="C4" s="8" t="s">
        <v>1</v>
      </c>
      <c r="D4" s="9" t="s">
        <v>34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30</v>
      </c>
      <c r="F5" s="11" t="str">
        <f>#VALUE!</f>
        <v>Септември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31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7" ht="16.5" customHeight="1">
      <c r="A11"/>
      <c r="B11"/>
      <c r="C11"/>
      <c r="D11"/>
      <c r="E11"/>
      <c r="F11"/>
      <c r="G11"/>
    </row>
    <row r="12" spans="1:7" ht="16.5" customHeight="1">
      <c r="A12"/>
      <c r="B12"/>
      <c r="C12"/>
      <c r="D12"/>
      <c r="E12"/>
      <c r="F12"/>
      <c r="G12"/>
    </row>
    <row r="13" spans="1:12" ht="16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6.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2023-10-16T07:48:40Z</dcterms:modified>
  <cp:category/>
  <cp:version/>
  <cp:contentType/>
  <cp:contentStatus/>
</cp:coreProperties>
</file>