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<sst xmlns="http://schemas.openxmlformats.org/spreadsheetml/2006/main" count="364" uniqueCount="134">
  <si>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</si>
  <si>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</si>
  <si>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</si>
  <si>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</si>
  <si>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</si>
  <si>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</si>
  <si>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</si>
  <si>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</si>
  <si>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</si>
  <si>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</si>
  <si>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</si>
  <si>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</si>
  <si>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</si>
  <si>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</si>
  <si>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</si>
  <si>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</si>
  <si>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</si>
  <si>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</si>
  <si>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</si>
  <si>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</si>
  <si>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</si>
  <si>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</si>
  <si>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</si>
  <si>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</si>
  <si>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</si>
  <si>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</si>
  <si>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</si>
  <si>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</si>
  <si>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>Натурален показател</t>
  </si>
  <si>
    <t>Код на натурален показател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</si>
  <si>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</si>
  <si>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</si>
  <si>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</si>
  <si>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</si>
  <si>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</si>
  <si>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 xml:space="preserve"> ОУ "Н. Й. Вапцаров"</t>
  </si>
  <si>
    <t>7505</t>
  </si>
  <si>
    <t>-</t>
  </si>
  <si>
    <t>Приходи и доходи от собственост</t>
  </si>
  <si>
    <t>2400</t>
  </si>
  <si>
    <t>приходи от наеми на имущество</t>
  </si>
  <si>
    <t>2405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</si>
  <si>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</si>
  <si>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</si>
  <si>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</si>
  <si>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</si>
  <si>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</si>
  <si>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</si>
  <si>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</si>
  <si>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</si>
  <si>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</si>
  <si>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</si>
  <si>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</si>
  <si>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</si>
  <si>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</si>
  <si>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</si>
  <si>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</si>
  <si>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</si>
  <si>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</si>
  <si>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</si>
  <si>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</si>
  <si>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</si>
  <si>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наличност в касата в левове в края на периода (-)</t>
  </si>
  <si>
    <t>9511</t>
  </si>
  <si>
    <t>III. Функция Образование</t>
  </si>
  <si>
    <t>322 Неспециализирани училища, без професионални гимназии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</si>
  <si>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</si>
  <si>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</si>
  <si>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</si>
  <si>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</si>
  <si>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</si>
  <si>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</si>
  <si>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</si>
  <si>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</si>
  <si>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</si>
  <si>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</si>
  <si>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</si>
  <si>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</si>
  <si>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</si>
  <si>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</si>
  <si>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</si>
  <si>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</si>
  <si>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</si>
  <si>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</si>
  <si>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</si>
  <si>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</si>
  <si>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</si>
  <si>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</si>
  <si>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</si>
  <si>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</si>
  <si>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</si>
  <si>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</si>
  <si>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</si>
  <si>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</si>
  <si>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</si>
  <si>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</si>
  <si>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</si>
  <si>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</si>
  <si>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</si>
  <si>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</si>
  <si>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</si>
  <si>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</si>
  <si>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</si>
  <si>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</si>
  <si>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</si>
  <si>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</si>
  <si>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</si>
  <si>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</si>
  <si>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</si>
  <si>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</si>
  <si>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</si>
  <si>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</si>
  <si>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</si>
  <si>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</si>
  <si>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- 322 Неспециализирани училища, без професионални гимназии: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</si>
  <si>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</si>
  <si>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</si>
  <si>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</si>
  <si>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</si>
  <si>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</si>
  <si>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</si>
  <si>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322 - Неспециализирани училища, без професионални гимназии</t>
  </si>
  <si>
    <t>ЩАТНА ЧИСЛЕНОСТ</t>
  </si>
  <si>
    <t>В Т.Ч. ПО ТРУДОВИ ПРАВООТНОШЕНИЯ</t>
  </si>
  <si>
    <t>0111</t>
  </si>
  <si>
    <t>в т.ч. педагогически персонал</t>
  </si>
  <si>
    <t>0120</t>
  </si>
  <si>
    <t>БPOЙ УЧЕНИЦИ</t>
  </si>
  <si>
    <t>6000</t>
  </si>
  <si>
    <t>В Т.Ч. ЩАТНА ЧИСЛЕНОСТ НА ПЕРС. НА МИН. РАБОТНА ЗАПЛАТА - БРОЙ</t>
  </si>
  <si>
    <t>8700</t>
  </si>
  <si>
    <t>Всичко - 322 - Неспециализирани училища, без професионални гимназии:</t>
  </si>
  <si>
    <t>338 - Ресурсно подпомагане</t>
  </si>
  <si>
    <t>Всичко - 338 - Ресурсно подпомагане: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</si>
</sst>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4"/>
    </xf>
    <xf numFmtId="0" fontId="5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/>
      <c r="B2" s="36" t="s">
        <v>0</v>
      </c>
      <c r="C2" s="36"/>
      <c r="D2" s="36"/>
      <c r="E2" s="36"/>
      <c r="F2" s="36"/>
      <c r="G2" s="36"/>
    </row>
    <row r="3" spans="1:7" s="6" customFormat="1" ht="18" customHeight="1">
      <c r="A3" s="5">
        <v>3</v>
      </c>
      <c r="B3" s="37" t="s">
        <v>35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36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Март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37</v>
      </c>
      <c r="C10" s="19" t="s">
        <v>37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8" t="s">
        <v>12</v>
      </c>
      <c r="C11" s="38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38</v>
      </c>
      <c r="C13" s="19" t="s">
        <v>39</v>
      </c>
      <c r="D13" s="20">
        <v>1330</v>
      </c>
      <c r="E13" s="20">
        <v>333</v>
      </c>
      <c r="F13" s="20">
        <f>E13-D13</f>
        <v>-997</v>
      </c>
      <c r="G13" s="20">
        <f>IF(D13=0,0,E13/D13)*100</f>
        <v>25.03759398496241</v>
      </c>
      <c r="H13" s="1">
        <v>1330</v>
      </c>
      <c r="I13" s="1">
        <v>333</v>
      </c>
    </row>
    <row r="14" spans="1:9" ht="16.5" customHeight="1">
      <c r="A14" s="4"/>
      <c r="B14" s="18" t="s">
        <v>40</v>
      </c>
      <c r="C14" s="19" t="s">
        <v>41</v>
      </c>
      <c r="D14" s="20">
        <v>1330</v>
      </c>
      <c r="E14" s="20">
        <v>333</v>
      </c>
      <c r="F14" s="20">
        <f>E14-D14</f>
        <v>-997</v>
      </c>
      <c r="G14" s="20">
        <f>IF(D14=0,0,E14/D14)*100</f>
        <v>25.03759398496241</v>
      </c>
      <c r="H14" s="1">
        <v>0</v>
      </c>
      <c r="I14" s="1">
        <v>0</v>
      </c>
    </row>
    <row r="15" spans="1:9" ht="16.5" customHeight="1">
      <c r="A15" s="4"/>
      <c r="B15" s="18" t="s">
        <v>42</v>
      </c>
      <c r="C15" s="19" t="s">
        <v>43</v>
      </c>
      <c r="D15" s="20">
        <v>-40</v>
      </c>
      <c r="E15" s="20">
        <v>0</v>
      </c>
      <c r="F15" s="20">
        <f>E15-D15</f>
        <v>40</v>
      </c>
      <c r="G15" s="20">
        <f>IF(D15=0,0,E15/D15)*100</f>
        <v>0</v>
      </c>
      <c r="H15" s="1">
        <v>-40</v>
      </c>
      <c r="I15" s="1">
        <v>0</v>
      </c>
    </row>
    <row r="16" spans="1:9" ht="16.5" customHeight="1">
      <c r="A16" s="4"/>
      <c r="B16" s="18" t="s">
        <v>44</v>
      </c>
      <c r="C16" s="19" t="s">
        <v>45</v>
      </c>
      <c r="D16" s="20">
        <v>-40</v>
      </c>
      <c r="E16" s="20">
        <v>0</v>
      </c>
      <c r="F16" s="20">
        <f>E16-D16</f>
        <v>40</v>
      </c>
      <c r="G16" s="20">
        <f>IF(D16=0,0,E16/D16)*100</f>
        <v>0</v>
      </c>
      <c r="H16" s="1">
        <v>0</v>
      </c>
      <c r="I16" s="1">
        <v>0</v>
      </c>
    </row>
    <row r="17" spans="1:9" ht="16.5" customHeight="1">
      <c r="A17" s="4"/>
      <c r="B17" s="38" t="s">
        <v>14</v>
      </c>
      <c r="C17" s="38"/>
      <c r="D17" s="20">
        <f>SUM(H13:H16)</f>
        <v>1290</v>
      </c>
      <c r="E17" s="20">
        <f>SUM(I13:I16)</f>
        <v>333</v>
      </c>
      <c r="F17" s="20">
        <f>E17-D17</f>
        <v>-957</v>
      </c>
      <c r="G17" s="20">
        <f>IF(D17=0,0,E17/D17)*100</f>
        <v>25.813953488372093</v>
      </c>
      <c r="H17"/>
      <c r="I17"/>
    </row>
    <row r="18" spans="1:7" ht="16.5" customHeight="1">
      <c r="A18" s="4"/>
      <c r="B18" s="14"/>
      <c r="C18" s="14"/>
      <c r="D18" s="15"/>
      <c r="E18" s="15"/>
      <c r="F18" s="15"/>
      <c r="G18" s="15"/>
    </row>
    <row r="19" spans="1:7" ht="16.5" customHeight="1">
      <c r="A19" s="4"/>
      <c r="B19" s="16" t="s">
        <v>15</v>
      </c>
      <c r="C19" s="14"/>
      <c r="D19" s="15"/>
      <c r="E19" s="15"/>
      <c r="F19" s="15"/>
      <c r="G19" s="15"/>
    </row>
    <row r="20" spans="1:9" ht="16.5" customHeight="1">
      <c r="A20" s="4"/>
      <c r="B20" s="18" t="s">
        <v>46</v>
      </c>
      <c r="C20" s="19" t="s">
        <v>47</v>
      </c>
      <c r="D20" s="20">
        <v>0</v>
      </c>
      <c r="E20" s="20">
        <v>154283</v>
      </c>
      <c r="F20" s="20">
        <f>E20-D20</f>
        <v>154283</v>
      </c>
      <c r="G20" s="20">
        <f>IF(D20=0,0,E20/D20)*100</f>
        <v>0</v>
      </c>
      <c r="H20" s="1">
        <v>0</v>
      </c>
      <c r="I20" s="1">
        <v>154283</v>
      </c>
    </row>
    <row r="21" spans="1:9" ht="16.5" customHeight="1">
      <c r="A21" s="4"/>
      <c r="B21" s="18" t="s">
        <v>48</v>
      </c>
      <c r="C21" s="19" t="s">
        <v>49</v>
      </c>
      <c r="D21" s="20">
        <v>0</v>
      </c>
      <c r="E21" s="20">
        <v>154283</v>
      </c>
      <c r="F21" s="20">
        <f>E21-D21</f>
        <v>154283</v>
      </c>
      <c r="G21" s="20">
        <f>IF(D21=0,0,E21/D21)*100</f>
        <v>0</v>
      </c>
      <c r="H21" s="1">
        <v>0</v>
      </c>
      <c r="I21" s="1">
        <v>0</v>
      </c>
    </row>
    <row r="22" spans="1:7" ht="16.5" customHeight="1">
      <c r="A22" s="4"/>
      <c r="B22" s="38" t="s">
        <v>16</v>
      </c>
      <c r="C22" s="38"/>
      <c r="D22" s="20">
        <f>SUM(H20:H21)</f>
        <v>0</v>
      </c>
      <c r="E22" s="20">
        <f>SUM(I20:I21)</f>
        <v>154283</v>
      </c>
      <c r="F22" s="20">
        <f>E22-D22</f>
        <v>154283</v>
      </c>
      <c r="G22" s="20">
        <f>IF(D22=0,0,E22/D22)*100</f>
        <v>0</v>
      </c>
    </row>
    <row r="23" spans="1:7" ht="16.5" customHeight="1">
      <c r="A23" s="4"/>
      <c r="B23" s="14"/>
      <c r="C23" s="14"/>
      <c r="D23" s="15"/>
      <c r="E23" s="15"/>
      <c r="F23" s="15"/>
      <c r="G23" s="15"/>
    </row>
    <row r="24" spans="1:7" ht="16.5" customHeight="1">
      <c r="A24" s="4"/>
      <c r="B24" s="16" t="s">
        <v>17</v>
      </c>
      <c r="C24" s="14"/>
      <c r="D24" s="15"/>
      <c r="E24" s="15"/>
      <c r="F24" s="15"/>
      <c r="G24" s="15"/>
    </row>
    <row r="25" spans="1:9" ht="16.5" customHeight="1">
      <c r="A25" s="4"/>
      <c r="B25" s="18" t="s">
        <v>37</v>
      </c>
      <c r="C25" s="19" t="s">
        <v>37</v>
      </c>
      <c r="D25" s="20">
        <v>0</v>
      </c>
      <c r="E25" s="20">
        <v>0</v>
      </c>
      <c r="F25" s="20">
        <f>E25-D25</f>
        <v>0</v>
      </c>
      <c r="G25" s="20">
        <f>IF(D25=0,0,E25/D25)*100</f>
        <v>0</v>
      </c>
      <c r="H25" s="1">
        <v>0</v>
      </c>
      <c r="I25" s="1">
        <v>0</v>
      </c>
    </row>
    <row r="26" spans="1:9" ht="16.5" customHeight="1">
      <c r="A26" s="4"/>
      <c r="B26" s="38" t="s">
        <v>18</v>
      </c>
      <c r="C26" s="38"/>
      <c r="D26" s="20">
        <f>SUM(H25)</f>
        <v>0</v>
      </c>
      <c r="E26" s="20">
        <f>SUM(I25)</f>
        <v>0</v>
      </c>
      <c r="F26" s="20">
        <f>E26-D26</f>
        <v>0</v>
      </c>
      <c r="G26" s="20">
        <f>IF(D26=0,0,E26/D26)*100</f>
        <v>0</v>
      </c>
      <c r="H26"/>
      <c r="I26"/>
    </row>
    <row r="27" spans="1:7" ht="16.5" customHeight="1">
      <c r="A27" s="4"/>
      <c r="B27" s="38" t="s">
        <v>19</v>
      </c>
      <c r="C27" s="38"/>
      <c r="D27" s="20">
        <f>SUM(D11,D17,D22,D26)</f>
        <v>1290</v>
      </c>
      <c r="E27" s="20">
        <f>SUM(E11,E17,E22,E26)</f>
        <v>154616</v>
      </c>
      <c r="F27" s="20">
        <f>E27-D27</f>
        <v>153326</v>
      </c>
      <c r="G27" s="20">
        <f>IF(D27=0,0,E27/D27)*100</f>
        <v>11985.736434108527</v>
      </c>
    </row>
    <row r="28" spans="1:7" ht="16.5" customHeight="1">
      <c r="A28" s="4"/>
      <c r="B28" s="14"/>
      <c r="C28" s="14"/>
      <c r="D28" s="15"/>
      <c r="E28" s="15"/>
      <c r="F28" s="15"/>
      <c r="G28" s="15"/>
    </row>
    <row r="29" spans="1:7" ht="16.5" customHeight="1">
      <c r="A29" s="4"/>
      <c r="B29" s="16" t="s">
        <v>20</v>
      </c>
      <c r="C29" s="14"/>
      <c r="D29" s="15"/>
      <c r="E29" s="15"/>
      <c r="F29" s="15"/>
      <c r="G29" s="15"/>
    </row>
    <row r="30" spans="1:9" ht="16.5" customHeight="1">
      <c r="A30" s="4"/>
      <c r="B30" s="18" t="s">
        <v>50</v>
      </c>
      <c r="C30" s="19" t="s">
        <v>51</v>
      </c>
      <c r="D30" s="20">
        <v>0</v>
      </c>
      <c r="E30" s="20">
        <v>1087</v>
      </c>
      <c r="F30" s="20">
        <f aca="true" t="shared" si="0" ref="F30:F37">E30-D30</f>
        <v>1087</v>
      </c>
      <c r="G30" s="20">
        <f aca="true" t="shared" si="1" ref="G30:G37">IF(D30=0,0,E30/D30)*100</f>
        <v>0</v>
      </c>
      <c r="H30" s="1">
        <v>0</v>
      </c>
      <c r="I30" s="1">
        <v>1087</v>
      </c>
    </row>
    <row r="31" spans="1:9" ht="16.5" customHeight="1">
      <c r="A31" s="4"/>
      <c r="B31" s="18" t="s">
        <v>52</v>
      </c>
      <c r="C31" s="19" t="s">
        <v>53</v>
      </c>
      <c r="D31" s="20">
        <v>0</v>
      </c>
      <c r="E31" s="20">
        <v>1087</v>
      </c>
      <c r="F31" s="20">
        <f t="shared" si="0"/>
        <v>1087</v>
      </c>
      <c r="G31" s="20">
        <f t="shared" si="1"/>
        <v>0</v>
      </c>
      <c r="H31" s="1">
        <v>0</v>
      </c>
      <c r="I31" s="1">
        <v>0</v>
      </c>
    </row>
    <row r="32" spans="1:9" ht="16.5" customHeight="1">
      <c r="A32" s="4"/>
      <c r="B32" s="18" t="s">
        <v>54</v>
      </c>
      <c r="C32" s="19" t="s">
        <v>55</v>
      </c>
      <c r="D32" s="20">
        <v>0</v>
      </c>
      <c r="E32" s="20">
        <v>132</v>
      </c>
      <c r="F32" s="20">
        <f t="shared" si="0"/>
        <v>132</v>
      </c>
      <c r="G32" s="20">
        <f t="shared" si="1"/>
        <v>0</v>
      </c>
      <c r="H32" s="1">
        <v>0</v>
      </c>
      <c r="I32" s="1">
        <v>132</v>
      </c>
    </row>
    <row r="33" spans="1:9" ht="16.5" customHeight="1">
      <c r="A33" s="4"/>
      <c r="B33" s="18" t="s">
        <v>56</v>
      </c>
      <c r="C33" s="19" t="s">
        <v>57</v>
      </c>
      <c r="D33" s="20">
        <v>0</v>
      </c>
      <c r="E33" s="20">
        <v>132</v>
      </c>
      <c r="F33" s="20">
        <f t="shared" si="0"/>
        <v>132</v>
      </c>
      <c r="G33" s="20">
        <f t="shared" si="1"/>
        <v>0</v>
      </c>
      <c r="H33" s="1">
        <v>0</v>
      </c>
      <c r="I33" s="1">
        <v>0</v>
      </c>
    </row>
    <row r="34" spans="1:9" ht="16.5" customHeight="1">
      <c r="A34" s="4"/>
      <c r="B34" s="18" t="s">
        <v>58</v>
      </c>
      <c r="C34" s="19" t="s">
        <v>59</v>
      </c>
      <c r="D34" s="20">
        <v>0</v>
      </c>
      <c r="E34" s="20">
        <v>-7048</v>
      </c>
      <c r="F34" s="20">
        <f t="shared" si="0"/>
        <v>-7048</v>
      </c>
      <c r="G34" s="20">
        <f t="shared" si="1"/>
        <v>0</v>
      </c>
      <c r="H34" s="1">
        <v>0</v>
      </c>
      <c r="I34" s="1">
        <v>-7048</v>
      </c>
    </row>
    <row r="35" spans="1:9" ht="16.5" customHeight="1">
      <c r="A35" s="4"/>
      <c r="B35" s="18" t="s">
        <v>60</v>
      </c>
      <c r="C35" s="19" t="s">
        <v>61</v>
      </c>
      <c r="D35" s="20">
        <v>0</v>
      </c>
      <c r="E35" s="20">
        <v>-6996</v>
      </c>
      <c r="F35" s="20">
        <f t="shared" si="0"/>
        <v>-6996</v>
      </c>
      <c r="G35" s="20">
        <f t="shared" si="1"/>
        <v>0</v>
      </c>
      <c r="H35" s="1">
        <v>0</v>
      </c>
      <c r="I35" s="1">
        <v>0</v>
      </c>
    </row>
    <row r="36" spans="1:9" ht="16.5" customHeight="1">
      <c r="A36" s="4"/>
      <c r="B36" s="18" t="s">
        <v>62</v>
      </c>
      <c r="C36" s="19" t="s">
        <v>63</v>
      </c>
      <c r="D36" s="20">
        <v>0</v>
      </c>
      <c r="E36" s="20">
        <v>-52</v>
      </c>
      <c r="F36" s="20">
        <f t="shared" si="0"/>
        <v>-52</v>
      </c>
      <c r="G36" s="20">
        <f t="shared" si="1"/>
        <v>0</v>
      </c>
      <c r="H36" s="1">
        <v>0</v>
      </c>
      <c r="I36" s="1">
        <v>0</v>
      </c>
    </row>
    <row r="37" spans="1:7" ht="16.5" customHeight="1">
      <c r="A37" s="4"/>
      <c r="B37" s="38" t="s">
        <v>21</v>
      </c>
      <c r="C37" s="38"/>
      <c r="D37" s="20">
        <f>SUM(H30:H36)</f>
        <v>0</v>
      </c>
      <c r="E37" s="20">
        <f>SUM(I30:I36)</f>
        <v>-5829</v>
      </c>
      <c r="F37" s="20">
        <f t="shared" si="0"/>
        <v>-5829</v>
      </c>
      <c r="G37" s="20">
        <f t="shared" si="1"/>
        <v>0</v>
      </c>
    </row>
    <row r="38" spans="1:7" ht="16.5" customHeight="1">
      <c r="A38" s="4"/>
      <c r="B38" s="14"/>
      <c r="C38" s="14"/>
      <c r="D38" s="15"/>
      <c r="E38" s="15"/>
      <c r="F38" s="15"/>
      <c r="G38" s="15"/>
    </row>
    <row r="39" spans="1:7" ht="16.5" customHeight="1">
      <c r="A39" s="4"/>
      <c r="B39" s="38" t="s">
        <v>22</v>
      </c>
      <c r="C39" s="38"/>
      <c r="D39" s="20">
        <f>SUM(D27,D37)</f>
        <v>1290</v>
      </c>
      <c r="E39" s="20">
        <f>SUM(E27,E37)</f>
        <v>148787</v>
      </c>
      <c r="F39" s="20">
        <f>E39-D39</f>
        <v>147497</v>
      </c>
      <c r="G39" s="20">
        <f>IF(D39=0,0,E39/D39)*100</f>
        <v>11533.875968992248</v>
      </c>
    </row>
    <row r="40" spans="1:7" ht="16.5" customHeight="1">
      <c r="A40" s="4"/>
      <c r="B40" s="21" t="s">
        <v>23</v>
      </c>
      <c r="C40" s="19">
        <v>9900</v>
      </c>
      <c r="D40" s="20">
        <v>0</v>
      </c>
      <c r="E40" s="20">
        <v>0</v>
      </c>
      <c r="F40" s="20">
        <f>E40-D40</f>
        <v>0</v>
      </c>
      <c r="G40" s="20">
        <f>IF(D40=0,0,E40/D40)*100</f>
        <v>0</v>
      </c>
    </row>
    <row r="41" spans="1:7" ht="16.5" customHeight="1">
      <c r="A41" s="4"/>
      <c r="B41" s="38" t="s">
        <v>24</v>
      </c>
      <c r="C41" s="38"/>
      <c r="D41" s="20">
        <f>SUM(D40,D39)</f>
        <v>1290</v>
      </c>
      <c r="E41" s="20">
        <f>SUM(E39,E40)</f>
        <v>148787</v>
      </c>
      <c r="F41" s="20">
        <f>E41-D41</f>
        <v>147497</v>
      </c>
      <c r="G41" s="20">
        <f>IF(D41=0,0,E41/D41)*100</f>
        <v>11533.875968992248</v>
      </c>
    </row>
    <row r="42" spans="1:7" ht="16.5" customHeight="1">
      <c r="A42" s="4"/>
      <c r="B42" s="13"/>
      <c r="C42" s="14"/>
      <c r="D42" s="15"/>
      <c r="E42" s="15"/>
      <c r="F42" s="15"/>
      <c r="G42" s="15"/>
    </row>
  </sheetData>
  <sheetProtection selectLockedCells="1" selectUnlockedCells="1"/>
  <mergeCells count="10">
    <mergeCell ref="B27:C27"/>
    <mergeCell ref="B37:C37"/>
    <mergeCell ref="B39:C39"/>
    <mergeCell ref="B41:C41"/>
    <mergeCell ref="B2:G2"/>
    <mergeCell ref="B3:G3"/>
    <mergeCell ref="B11:C11"/>
    <mergeCell ref="B17:C17"/>
    <mergeCell ref="B22:C22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6" t="s">
        <v>25</v>
      </c>
      <c r="C2" s="36"/>
      <c r="D2" s="36"/>
      <c r="E2" s="36"/>
      <c r="F2" s="36"/>
      <c r="G2" s="36"/>
    </row>
    <row r="3" spans="1:7" s="6" customFormat="1" ht="18" customHeight="1">
      <c r="A3" s="22">
        <v>3</v>
      </c>
      <c r="B3" s="37" t="s">
        <v>35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36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Март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39" t="s">
        <v>64</v>
      </c>
      <c r="C8" s="39"/>
      <c r="D8" s="39"/>
      <c r="E8" s="39"/>
      <c r="F8" s="39"/>
      <c r="G8" s="39"/>
    </row>
    <row r="9" spans="1:7" ht="16.5" customHeight="1">
      <c r="A9" s="4"/>
      <c r="B9" s="40" t="s">
        <v>34</v>
      </c>
      <c r="C9" s="40"/>
      <c r="D9" s="40"/>
      <c r="E9" s="40"/>
      <c r="F9" s="40"/>
      <c r="G9" s="40"/>
    </row>
    <row r="10" spans="1:7" ht="16.5" customHeight="1">
      <c r="A10" s="4"/>
      <c r="B10" s="41" t="s">
        <v>65</v>
      </c>
      <c r="C10" s="41"/>
      <c r="D10" s="41"/>
      <c r="E10" s="41"/>
      <c r="F10" s="41"/>
      <c r="G10" s="41"/>
    </row>
    <row r="11" spans="1:7" ht="16.5" customHeight="1">
      <c r="A11" s="4"/>
      <c r="B11" s="26" t="s">
        <v>66</v>
      </c>
      <c r="C11" s="27"/>
      <c r="D11" s="27"/>
      <c r="E11" s="27"/>
      <c r="F11" s="27"/>
      <c r="G11" s="27"/>
    </row>
    <row r="12" spans="1:9" ht="16.5" customHeight="1">
      <c r="A12" s="4"/>
      <c r="B12" s="28" t="s">
        <v>67</v>
      </c>
      <c r="C12" s="19" t="s">
        <v>68</v>
      </c>
      <c r="D12" s="20">
        <v>260398</v>
      </c>
      <c r="E12" s="20">
        <v>86081</v>
      </c>
      <c r="F12" s="20">
        <f aca="true" t="shared" si="0" ref="F12:F35">E12-D12</f>
        <v>-174317</v>
      </c>
      <c r="G12" s="20">
        <f aca="true" t="shared" si="1" ref="G12:G35">IF(D12=0,0,E12/D12)*100</f>
        <v>33.05747355970476</v>
      </c>
      <c r="H12" s="1">
        <v>260398</v>
      </c>
      <c r="I12" s="1">
        <v>86081</v>
      </c>
    </row>
    <row r="13" spans="1:9" ht="16.5" customHeight="1">
      <c r="A13" s="4"/>
      <c r="B13" s="28" t="s">
        <v>69</v>
      </c>
      <c r="C13" s="19" t="s">
        <v>70</v>
      </c>
      <c r="D13" s="20">
        <v>260398</v>
      </c>
      <c r="E13" s="20">
        <v>86081</v>
      </c>
      <c r="F13" s="20">
        <f t="shared" si="0"/>
        <v>-174317</v>
      </c>
      <c r="G13" s="20">
        <f t="shared" si="1"/>
        <v>33.05747355970476</v>
      </c>
      <c r="H13" s="1">
        <v>0</v>
      </c>
      <c r="I13" s="1">
        <v>0</v>
      </c>
    </row>
    <row r="14" spans="1:9" ht="16.5" customHeight="1">
      <c r="A14" s="4"/>
      <c r="B14" s="28" t="s">
        <v>71</v>
      </c>
      <c r="C14" s="19" t="s">
        <v>72</v>
      </c>
      <c r="D14" s="20">
        <v>8175</v>
      </c>
      <c r="E14" s="20">
        <v>5038</v>
      </c>
      <c r="F14" s="20">
        <f t="shared" si="0"/>
        <v>-3137</v>
      </c>
      <c r="G14" s="20">
        <f t="shared" si="1"/>
        <v>61.62691131498471</v>
      </c>
      <c r="H14" s="1">
        <v>8175</v>
      </c>
      <c r="I14" s="1">
        <v>5038</v>
      </c>
    </row>
    <row r="15" spans="1:9" ht="16.5" customHeight="1">
      <c r="A15" s="4"/>
      <c r="B15" s="28" t="s">
        <v>73</v>
      </c>
      <c r="C15" s="19" t="s">
        <v>74</v>
      </c>
      <c r="D15" s="20">
        <v>150</v>
      </c>
      <c r="E15" s="20">
        <v>0</v>
      </c>
      <c r="F15" s="20">
        <f t="shared" si="0"/>
        <v>-150</v>
      </c>
      <c r="G15" s="20">
        <f t="shared" si="1"/>
        <v>0</v>
      </c>
      <c r="H15" s="1">
        <v>0</v>
      </c>
      <c r="I15" s="1">
        <v>0</v>
      </c>
    </row>
    <row r="16" spans="1:9" ht="16.5" customHeight="1">
      <c r="A16" s="4"/>
      <c r="B16" s="28" t="s">
        <v>75</v>
      </c>
      <c r="C16" s="19" t="s">
        <v>76</v>
      </c>
      <c r="D16" s="20">
        <v>8025</v>
      </c>
      <c r="E16" s="20">
        <v>5038</v>
      </c>
      <c r="F16" s="20">
        <f t="shared" si="0"/>
        <v>-2987</v>
      </c>
      <c r="G16" s="20">
        <f t="shared" si="1"/>
        <v>62.778816199376955</v>
      </c>
      <c r="H16" s="1">
        <v>0</v>
      </c>
      <c r="I16" s="1">
        <v>0</v>
      </c>
    </row>
    <row r="17" spans="1:9" ht="16.5" customHeight="1">
      <c r="A17" s="4"/>
      <c r="B17" s="28" t="s">
        <v>77</v>
      </c>
      <c r="C17" s="19" t="s">
        <v>78</v>
      </c>
      <c r="D17" s="20">
        <v>62382</v>
      </c>
      <c r="E17" s="20">
        <v>21802</v>
      </c>
      <c r="F17" s="20">
        <f t="shared" si="0"/>
        <v>-40580</v>
      </c>
      <c r="G17" s="20">
        <f t="shared" si="1"/>
        <v>34.94918405950435</v>
      </c>
      <c r="H17" s="1">
        <v>62382</v>
      </c>
      <c r="I17" s="1">
        <v>21802</v>
      </c>
    </row>
    <row r="18" spans="1:9" ht="16.5" customHeight="1">
      <c r="A18" s="4"/>
      <c r="B18" s="28" t="s">
        <v>79</v>
      </c>
      <c r="C18" s="19" t="s">
        <v>80</v>
      </c>
      <c r="D18" s="20">
        <v>30549</v>
      </c>
      <c r="E18" s="20">
        <v>12924</v>
      </c>
      <c r="F18" s="20">
        <f t="shared" si="0"/>
        <v>-17625</v>
      </c>
      <c r="G18" s="20">
        <f t="shared" si="1"/>
        <v>42.305803790631444</v>
      </c>
      <c r="H18" s="1">
        <v>0</v>
      </c>
      <c r="I18" s="1">
        <v>0</v>
      </c>
    </row>
    <row r="19" spans="1:9" ht="16.5" customHeight="1">
      <c r="A19" s="4"/>
      <c r="B19" s="28" t="s">
        <v>81</v>
      </c>
      <c r="C19" s="19" t="s">
        <v>82</v>
      </c>
      <c r="D19" s="20">
        <v>12840</v>
      </c>
      <c r="E19" s="20">
        <v>2696</v>
      </c>
      <c r="F19" s="20">
        <f t="shared" si="0"/>
        <v>-10144</v>
      </c>
      <c r="G19" s="20">
        <f t="shared" si="1"/>
        <v>20.996884735202492</v>
      </c>
      <c r="H19" s="1">
        <v>0</v>
      </c>
      <c r="I19" s="1">
        <v>0</v>
      </c>
    </row>
    <row r="20" spans="1:9" ht="16.5" customHeight="1">
      <c r="A20" s="4"/>
      <c r="B20" s="28" t="s">
        <v>83</v>
      </c>
      <c r="C20" s="19" t="s">
        <v>84</v>
      </c>
      <c r="D20" s="20">
        <v>11503</v>
      </c>
      <c r="E20" s="20">
        <v>4118</v>
      </c>
      <c r="F20" s="20">
        <f t="shared" si="0"/>
        <v>-7385</v>
      </c>
      <c r="G20" s="20">
        <f t="shared" si="1"/>
        <v>35.79935668955925</v>
      </c>
      <c r="H20" s="1">
        <v>0</v>
      </c>
      <c r="I20" s="1">
        <v>0</v>
      </c>
    </row>
    <row r="21" spans="1:9" ht="16.5" customHeight="1">
      <c r="A21" s="4"/>
      <c r="B21" s="28" t="s">
        <v>85</v>
      </c>
      <c r="C21" s="19" t="s">
        <v>86</v>
      </c>
      <c r="D21" s="20">
        <v>7490</v>
      </c>
      <c r="E21" s="20">
        <v>2064</v>
      </c>
      <c r="F21" s="20">
        <f t="shared" si="0"/>
        <v>-5426</v>
      </c>
      <c r="G21" s="20">
        <f t="shared" si="1"/>
        <v>27.55674232309746</v>
      </c>
      <c r="H21" s="1">
        <v>0</v>
      </c>
      <c r="I21" s="1">
        <v>0</v>
      </c>
    </row>
    <row r="22" spans="1:9" ht="16.5" customHeight="1">
      <c r="A22" s="4"/>
      <c r="B22" s="28" t="s">
        <v>87</v>
      </c>
      <c r="C22" s="19" t="s">
        <v>88</v>
      </c>
      <c r="D22" s="20">
        <v>84185</v>
      </c>
      <c r="E22" s="20">
        <v>25435</v>
      </c>
      <c r="F22" s="20">
        <f t="shared" si="0"/>
        <v>-58750</v>
      </c>
      <c r="G22" s="20">
        <f t="shared" si="1"/>
        <v>30.213220882580032</v>
      </c>
      <c r="H22" s="1">
        <v>84185</v>
      </c>
      <c r="I22" s="1">
        <v>25435</v>
      </c>
    </row>
    <row r="23" spans="1:9" ht="16.5" customHeight="1">
      <c r="A23" s="4"/>
      <c r="B23" s="28" t="s">
        <v>89</v>
      </c>
      <c r="C23" s="19" t="s">
        <v>90</v>
      </c>
      <c r="D23" s="20">
        <v>4968</v>
      </c>
      <c r="E23" s="20">
        <v>907</v>
      </c>
      <c r="F23" s="20">
        <f t="shared" si="0"/>
        <v>-4061</v>
      </c>
      <c r="G23" s="20">
        <f t="shared" si="1"/>
        <v>18.256843800322063</v>
      </c>
      <c r="H23" s="1">
        <v>0</v>
      </c>
      <c r="I23" s="1">
        <v>0</v>
      </c>
    </row>
    <row r="24" spans="1:9" ht="16.5" customHeight="1">
      <c r="A24" s="4"/>
      <c r="B24" s="28" t="s">
        <v>91</v>
      </c>
      <c r="C24" s="19" t="s">
        <v>92</v>
      </c>
      <c r="D24" s="20">
        <v>1200</v>
      </c>
      <c r="E24" s="20">
        <v>413</v>
      </c>
      <c r="F24" s="20">
        <f t="shared" si="0"/>
        <v>-787</v>
      </c>
      <c r="G24" s="20">
        <f t="shared" si="1"/>
        <v>34.416666666666664</v>
      </c>
      <c r="H24" s="1">
        <v>0</v>
      </c>
      <c r="I24" s="1">
        <v>0</v>
      </c>
    </row>
    <row r="25" spans="1:9" ht="16.5" customHeight="1">
      <c r="A25" s="4"/>
      <c r="B25" s="28" t="s">
        <v>93</v>
      </c>
      <c r="C25" s="19" t="s">
        <v>94</v>
      </c>
      <c r="D25" s="20">
        <v>3709</v>
      </c>
      <c r="E25" s="20">
        <v>0</v>
      </c>
      <c r="F25" s="20">
        <f t="shared" si="0"/>
        <v>-3709</v>
      </c>
      <c r="G25" s="20">
        <f t="shared" si="1"/>
        <v>0</v>
      </c>
      <c r="H25" s="1">
        <v>0</v>
      </c>
      <c r="I25" s="1">
        <v>0</v>
      </c>
    </row>
    <row r="26" spans="1:9" ht="16.5" customHeight="1">
      <c r="A26" s="4"/>
      <c r="B26" s="28" t="s">
        <v>95</v>
      </c>
      <c r="C26" s="19" t="s">
        <v>96</v>
      </c>
      <c r="D26" s="20">
        <v>15990</v>
      </c>
      <c r="E26" s="20">
        <v>605</v>
      </c>
      <c r="F26" s="20">
        <f t="shared" si="0"/>
        <v>-15385</v>
      </c>
      <c r="G26" s="20">
        <f t="shared" si="1"/>
        <v>3.7836147592245157</v>
      </c>
      <c r="H26" s="1">
        <v>0</v>
      </c>
      <c r="I26" s="1">
        <v>0</v>
      </c>
    </row>
    <row r="27" spans="1:9" ht="16.5" customHeight="1">
      <c r="A27" s="4"/>
      <c r="B27" s="28" t="s">
        <v>97</v>
      </c>
      <c r="C27" s="19" t="s">
        <v>98</v>
      </c>
      <c r="D27" s="20">
        <v>27100</v>
      </c>
      <c r="E27" s="20">
        <v>21641</v>
      </c>
      <c r="F27" s="20">
        <f t="shared" si="0"/>
        <v>-5459</v>
      </c>
      <c r="G27" s="20">
        <f t="shared" si="1"/>
        <v>79.85608856088561</v>
      </c>
      <c r="H27" s="1">
        <v>0</v>
      </c>
      <c r="I27" s="1">
        <v>0</v>
      </c>
    </row>
    <row r="28" spans="1:9" ht="16.5" customHeight="1">
      <c r="A28" s="4"/>
      <c r="B28" s="28" t="s">
        <v>99</v>
      </c>
      <c r="C28" s="19" t="s">
        <v>100</v>
      </c>
      <c r="D28" s="20">
        <v>19613</v>
      </c>
      <c r="E28" s="20">
        <v>1869</v>
      </c>
      <c r="F28" s="20">
        <f t="shared" si="0"/>
        <v>-17744</v>
      </c>
      <c r="G28" s="20">
        <f t="shared" si="1"/>
        <v>9.529393769438638</v>
      </c>
      <c r="H28" s="1">
        <v>0</v>
      </c>
      <c r="I28" s="1">
        <v>0</v>
      </c>
    </row>
    <row r="29" spans="1:9" ht="16.5" customHeight="1">
      <c r="A29" s="4"/>
      <c r="B29" s="28" t="s">
        <v>101</v>
      </c>
      <c r="C29" s="19" t="s">
        <v>102</v>
      </c>
      <c r="D29" s="20">
        <v>1500</v>
      </c>
      <c r="E29" s="20">
        <v>0</v>
      </c>
      <c r="F29" s="20">
        <f t="shared" si="0"/>
        <v>-1500</v>
      </c>
      <c r="G29" s="20">
        <f t="shared" si="1"/>
        <v>0</v>
      </c>
      <c r="H29" s="1">
        <v>0</v>
      </c>
      <c r="I29" s="1">
        <v>0</v>
      </c>
    </row>
    <row r="30" spans="1:9" ht="16.5" customHeight="1">
      <c r="A30" s="4"/>
      <c r="B30" s="28" t="s">
        <v>103</v>
      </c>
      <c r="C30" s="19" t="s">
        <v>104</v>
      </c>
      <c r="D30" s="20">
        <v>550</v>
      </c>
      <c r="E30" s="20">
        <v>0</v>
      </c>
      <c r="F30" s="20">
        <f t="shared" si="0"/>
        <v>-550</v>
      </c>
      <c r="G30" s="20">
        <f t="shared" si="1"/>
        <v>0</v>
      </c>
      <c r="H30" s="1">
        <v>0</v>
      </c>
      <c r="I30" s="1">
        <v>0</v>
      </c>
    </row>
    <row r="31" spans="1:9" ht="16.5" customHeight="1">
      <c r="A31" s="4"/>
      <c r="B31" s="28" t="s">
        <v>105</v>
      </c>
      <c r="C31" s="19" t="s">
        <v>106</v>
      </c>
      <c r="D31" s="20">
        <v>250</v>
      </c>
      <c r="E31" s="20">
        <v>0</v>
      </c>
      <c r="F31" s="20">
        <f t="shared" si="0"/>
        <v>-250</v>
      </c>
      <c r="G31" s="20">
        <f t="shared" si="1"/>
        <v>0</v>
      </c>
      <c r="H31" s="1">
        <v>0</v>
      </c>
      <c r="I31" s="1">
        <v>0</v>
      </c>
    </row>
    <row r="32" spans="1:9" ht="16.5" customHeight="1">
      <c r="A32" s="4"/>
      <c r="B32" s="28" t="s">
        <v>107</v>
      </c>
      <c r="C32" s="19" t="s">
        <v>108</v>
      </c>
      <c r="D32" s="20">
        <v>9305</v>
      </c>
      <c r="E32" s="20">
        <v>0</v>
      </c>
      <c r="F32" s="20">
        <f t="shared" si="0"/>
        <v>-9305</v>
      </c>
      <c r="G32" s="20">
        <f t="shared" si="1"/>
        <v>0</v>
      </c>
      <c r="H32" s="1">
        <v>0</v>
      </c>
      <c r="I32" s="1">
        <v>0</v>
      </c>
    </row>
    <row r="33" spans="1:9" ht="16.5" customHeight="1">
      <c r="A33" s="4"/>
      <c r="B33" s="28" t="s">
        <v>109</v>
      </c>
      <c r="C33" s="19" t="s">
        <v>110</v>
      </c>
      <c r="D33" s="20">
        <v>3553</v>
      </c>
      <c r="E33" s="20">
        <v>0</v>
      </c>
      <c r="F33" s="20">
        <f t="shared" si="0"/>
        <v>-3553</v>
      </c>
      <c r="G33" s="20">
        <f t="shared" si="1"/>
        <v>0</v>
      </c>
      <c r="H33" s="1">
        <v>3553</v>
      </c>
      <c r="I33" s="1">
        <v>0</v>
      </c>
    </row>
    <row r="34" spans="1:9" ht="16.5" customHeight="1">
      <c r="A34" s="4"/>
      <c r="B34" s="28" t="s">
        <v>111</v>
      </c>
      <c r="C34" s="19" t="s">
        <v>112</v>
      </c>
      <c r="D34" s="20">
        <v>3553</v>
      </c>
      <c r="E34" s="20">
        <v>0</v>
      </c>
      <c r="F34" s="20">
        <f t="shared" si="0"/>
        <v>-3553</v>
      </c>
      <c r="G34" s="20">
        <f t="shared" si="1"/>
        <v>0</v>
      </c>
      <c r="H34" s="1">
        <v>0</v>
      </c>
      <c r="I34" s="1">
        <v>0</v>
      </c>
    </row>
    <row r="35" spans="1:7" ht="15.75" customHeight="1">
      <c r="A35" s="4"/>
      <c r="B35" s="42" t="s">
        <v>113</v>
      </c>
      <c r="C35" s="42"/>
      <c r="D35" s="20">
        <f>SUM(H12:H34)</f>
        <v>418693</v>
      </c>
      <c r="E35" s="20">
        <f>SUM(I12:I34)</f>
        <v>138356</v>
      </c>
      <c r="F35" s="20">
        <f t="shared" si="0"/>
        <v>-280337</v>
      </c>
      <c r="G35" s="20">
        <f t="shared" si="1"/>
        <v>33.04473683582004</v>
      </c>
    </row>
    <row r="36" spans="1:7" ht="15.75" customHeight="1">
      <c r="A36" s="4"/>
      <c r="B36" s="13"/>
      <c r="C36" s="14"/>
      <c r="D36" s="15"/>
      <c r="E36" s="15"/>
      <c r="F36" s="15"/>
      <c r="G36" s="15"/>
    </row>
    <row r="37" spans="1:7" ht="15.75" customHeight="1">
      <c r="A37" s="4"/>
      <c r="B37" s="42" t="s">
        <v>114</v>
      </c>
      <c r="C37" s="42"/>
      <c r="D37" s="20">
        <f>SUM(D35)</f>
        <v>418693</v>
      </c>
      <c r="E37" s="20">
        <f>SUM(E35)</f>
        <v>138356</v>
      </c>
      <c r="F37" s="20">
        <f>E37-D37</f>
        <v>-280337</v>
      </c>
      <c r="G37" s="20">
        <f>IF(D37=0,0,E37/D37)*100</f>
        <v>33.04473683582004</v>
      </c>
    </row>
    <row r="38" spans="1:7" ht="15.75" customHeight="1">
      <c r="A38" s="4"/>
      <c r="B38" s="13"/>
      <c r="C38" s="14"/>
      <c r="D38" s="15"/>
      <c r="E38" s="15"/>
      <c r="F38" s="15"/>
      <c r="G38" s="15"/>
    </row>
    <row r="39" spans="1:7" ht="16.5" customHeight="1">
      <c r="A39" s="4"/>
      <c r="B39" s="41" t="s">
        <v>115</v>
      </c>
      <c r="C39" s="41"/>
      <c r="D39" s="41"/>
      <c r="E39" s="41"/>
      <c r="F39" s="41"/>
      <c r="G39" s="41"/>
    </row>
    <row r="40" spans="1:7" ht="16.5" customHeight="1">
      <c r="A40" s="4"/>
      <c r="B40" s="26" t="s">
        <v>66</v>
      </c>
      <c r="C40" s="27"/>
      <c r="D40" s="27"/>
      <c r="E40" s="27"/>
      <c r="F40" s="27"/>
      <c r="G40" s="27"/>
    </row>
    <row r="41" spans="1:9" ht="16.5" customHeight="1">
      <c r="A41" s="4"/>
      <c r="B41" s="28" t="s">
        <v>67</v>
      </c>
      <c r="C41" s="19" t="s">
        <v>68</v>
      </c>
      <c r="D41" s="20">
        <v>32508</v>
      </c>
      <c r="E41" s="20">
        <v>6840</v>
      </c>
      <c r="F41" s="20">
        <f aca="true" t="shared" si="2" ref="F41:F54">E41-D41</f>
        <v>-25668</v>
      </c>
      <c r="G41" s="20">
        <f aca="true" t="shared" si="3" ref="G41:G54">IF(D41=0,0,E41/D41)*100</f>
        <v>21.040974529346624</v>
      </c>
      <c r="H41" s="1">
        <v>32508</v>
      </c>
      <c r="I41" s="1">
        <v>6840</v>
      </c>
    </row>
    <row r="42" spans="1:9" ht="16.5" customHeight="1">
      <c r="A42" s="4"/>
      <c r="B42" s="28" t="s">
        <v>69</v>
      </c>
      <c r="C42" s="19" t="s">
        <v>70</v>
      </c>
      <c r="D42" s="20">
        <v>32508</v>
      </c>
      <c r="E42" s="20">
        <v>6840</v>
      </c>
      <c r="F42" s="20">
        <f t="shared" si="2"/>
        <v>-25668</v>
      </c>
      <c r="G42" s="20">
        <f t="shared" si="3"/>
        <v>21.040974529346624</v>
      </c>
      <c r="H42" s="1">
        <v>0</v>
      </c>
      <c r="I42" s="1">
        <v>0</v>
      </c>
    </row>
    <row r="43" spans="1:9" ht="16.5" customHeight="1">
      <c r="A43" s="4"/>
      <c r="B43" s="28" t="s">
        <v>71</v>
      </c>
      <c r="C43" s="19" t="s">
        <v>72</v>
      </c>
      <c r="D43" s="20">
        <v>1432</v>
      </c>
      <c r="E43" s="20">
        <v>577</v>
      </c>
      <c r="F43" s="20">
        <f t="shared" si="2"/>
        <v>-855</v>
      </c>
      <c r="G43" s="20">
        <f t="shared" si="3"/>
        <v>40.29329608938548</v>
      </c>
      <c r="H43" s="1">
        <v>1432</v>
      </c>
      <c r="I43" s="1">
        <v>577</v>
      </c>
    </row>
    <row r="44" spans="1:9" ht="16.5" customHeight="1">
      <c r="A44" s="4"/>
      <c r="B44" s="28" t="s">
        <v>75</v>
      </c>
      <c r="C44" s="19" t="s">
        <v>76</v>
      </c>
      <c r="D44" s="20">
        <v>1432</v>
      </c>
      <c r="E44" s="20">
        <v>577</v>
      </c>
      <c r="F44" s="20">
        <f t="shared" si="2"/>
        <v>-855</v>
      </c>
      <c r="G44" s="20">
        <f t="shared" si="3"/>
        <v>40.29329608938548</v>
      </c>
      <c r="H44" s="1">
        <v>0</v>
      </c>
      <c r="I44" s="1">
        <v>0</v>
      </c>
    </row>
    <row r="45" spans="1:9" ht="16.5" customHeight="1">
      <c r="A45" s="4"/>
      <c r="B45" s="28" t="s">
        <v>77</v>
      </c>
      <c r="C45" s="19" t="s">
        <v>78</v>
      </c>
      <c r="D45" s="20">
        <v>7912</v>
      </c>
      <c r="E45" s="20">
        <v>1654</v>
      </c>
      <c r="F45" s="20">
        <f t="shared" si="2"/>
        <v>-6258</v>
      </c>
      <c r="G45" s="20">
        <f t="shared" si="3"/>
        <v>20.904954499494437</v>
      </c>
      <c r="H45" s="1">
        <v>7912</v>
      </c>
      <c r="I45" s="1">
        <v>1654</v>
      </c>
    </row>
    <row r="46" spans="1:9" ht="16.5" customHeight="1">
      <c r="A46" s="4"/>
      <c r="B46" s="28" t="s">
        <v>79</v>
      </c>
      <c r="C46" s="19" t="s">
        <v>80</v>
      </c>
      <c r="D46" s="20">
        <v>3876</v>
      </c>
      <c r="E46" s="20">
        <v>796</v>
      </c>
      <c r="F46" s="20">
        <f t="shared" si="2"/>
        <v>-3080</v>
      </c>
      <c r="G46" s="20">
        <f t="shared" si="3"/>
        <v>20.536635706914343</v>
      </c>
      <c r="H46" s="1">
        <v>0</v>
      </c>
      <c r="I46" s="1">
        <v>0</v>
      </c>
    </row>
    <row r="47" spans="1:9" ht="16.5" customHeight="1">
      <c r="A47" s="4"/>
      <c r="B47" s="28" t="s">
        <v>81</v>
      </c>
      <c r="C47" s="19" t="s">
        <v>82</v>
      </c>
      <c r="D47" s="20">
        <v>1452</v>
      </c>
      <c r="E47" s="20">
        <v>300</v>
      </c>
      <c r="F47" s="20">
        <f t="shared" si="2"/>
        <v>-1152</v>
      </c>
      <c r="G47" s="20">
        <f t="shared" si="3"/>
        <v>20.66115702479339</v>
      </c>
      <c r="H47" s="1">
        <v>0</v>
      </c>
      <c r="I47" s="1">
        <v>0</v>
      </c>
    </row>
    <row r="48" spans="1:9" ht="16.5" customHeight="1">
      <c r="A48" s="4"/>
      <c r="B48" s="28" t="s">
        <v>83</v>
      </c>
      <c r="C48" s="19" t="s">
        <v>84</v>
      </c>
      <c r="D48" s="20">
        <v>1632</v>
      </c>
      <c r="E48" s="20">
        <v>363</v>
      </c>
      <c r="F48" s="20">
        <f t="shared" si="2"/>
        <v>-1269</v>
      </c>
      <c r="G48" s="20">
        <f t="shared" si="3"/>
        <v>22.24264705882353</v>
      </c>
      <c r="H48" s="1">
        <v>0</v>
      </c>
      <c r="I48" s="1">
        <v>0</v>
      </c>
    </row>
    <row r="49" spans="1:9" ht="16.5" customHeight="1">
      <c r="A49" s="4"/>
      <c r="B49" s="28" t="s">
        <v>85</v>
      </c>
      <c r="C49" s="19" t="s">
        <v>86</v>
      </c>
      <c r="D49" s="20">
        <v>952</v>
      </c>
      <c r="E49" s="20">
        <v>195</v>
      </c>
      <c r="F49" s="20">
        <f t="shared" si="2"/>
        <v>-757</v>
      </c>
      <c r="G49" s="20">
        <f t="shared" si="3"/>
        <v>20.483193277310924</v>
      </c>
      <c r="H49" s="1">
        <v>0</v>
      </c>
      <c r="I49" s="1">
        <v>0</v>
      </c>
    </row>
    <row r="50" spans="1:9" ht="16.5" customHeight="1">
      <c r="A50" s="4"/>
      <c r="B50" s="28" t="s">
        <v>87</v>
      </c>
      <c r="C50" s="19" t="s">
        <v>88</v>
      </c>
      <c r="D50" s="20">
        <v>16532</v>
      </c>
      <c r="E50" s="20">
        <v>1360</v>
      </c>
      <c r="F50" s="20">
        <f t="shared" si="2"/>
        <v>-15172</v>
      </c>
      <c r="G50" s="20">
        <f t="shared" si="3"/>
        <v>8.226469876602952</v>
      </c>
      <c r="H50" s="1">
        <v>16532</v>
      </c>
      <c r="I50" s="1">
        <v>1360</v>
      </c>
    </row>
    <row r="51" spans="1:9" ht="16.5" customHeight="1">
      <c r="A51" s="4"/>
      <c r="B51" s="28" t="s">
        <v>95</v>
      </c>
      <c r="C51" s="19" t="s">
        <v>96</v>
      </c>
      <c r="D51" s="20">
        <v>3200</v>
      </c>
      <c r="E51" s="20">
        <v>0</v>
      </c>
      <c r="F51" s="20">
        <f t="shared" si="2"/>
        <v>-3200</v>
      </c>
      <c r="G51" s="20">
        <f t="shared" si="3"/>
        <v>0</v>
      </c>
      <c r="H51" s="1">
        <v>0</v>
      </c>
      <c r="I51" s="1">
        <v>0</v>
      </c>
    </row>
    <row r="52" spans="1:9" ht="16.5" customHeight="1">
      <c r="A52" s="4"/>
      <c r="B52" s="28" t="s">
        <v>97</v>
      </c>
      <c r="C52" s="19" t="s">
        <v>98</v>
      </c>
      <c r="D52" s="20">
        <v>7232</v>
      </c>
      <c r="E52" s="20">
        <v>1217</v>
      </c>
      <c r="F52" s="20">
        <f t="shared" si="2"/>
        <v>-6015</v>
      </c>
      <c r="G52" s="20">
        <f t="shared" si="3"/>
        <v>16.827986725663717</v>
      </c>
      <c r="H52" s="1">
        <v>0</v>
      </c>
      <c r="I52" s="1">
        <v>0</v>
      </c>
    </row>
    <row r="53" spans="1:9" ht="16.5" customHeight="1">
      <c r="A53" s="4"/>
      <c r="B53" s="28" t="s">
        <v>99</v>
      </c>
      <c r="C53" s="19" t="s">
        <v>100</v>
      </c>
      <c r="D53" s="20">
        <v>6100</v>
      </c>
      <c r="E53" s="20">
        <v>143</v>
      </c>
      <c r="F53" s="20">
        <f t="shared" si="2"/>
        <v>-5957</v>
      </c>
      <c r="G53" s="20">
        <f t="shared" si="3"/>
        <v>2.3442622950819674</v>
      </c>
      <c r="H53" s="1">
        <v>0</v>
      </c>
      <c r="I53" s="1">
        <v>0</v>
      </c>
    </row>
    <row r="54" spans="1:7" ht="15.75" customHeight="1">
      <c r="A54" s="4"/>
      <c r="B54" s="42" t="s">
        <v>113</v>
      </c>
      <c r="C54" s="42"/>
      <c r="D54" s="20">
        <f>SUM(H41:H53)</f>
        <v>58384</v>
      </c>
      <c r="E54" s="20">
        <f>SUM(I41:I53)</f>
        <v>10431</v>
      </c>
      <c r="F54" s="20">
        <f t="shared" si="2"/>
        <v>-47953</v>
      </c>
      <c r="G54" s="20">
        <f t="shared" si="3"/>
        <v>17.866196218141955</v>
      </c>
    </row>
    <row r="55" spans="1:7" ht="15.75" customHeight="1">
      <c r="A55" s="4"/>
      <c r="B55" s="13"/>
      <c r="C55" s="14"/>
      <c r="D55" s="15"/>
      <c r="E55" s="15"/>
      <c r="F55" s="15"/>
      <c r="G55" s="15"/>
    </row>
    <row r="56" spans="1:7" ht="15.75" customHeight="1">
      <c r="A56" s="4"/>
      <c r="B56" s="42" t="s">
        <v>116</v>
      </c>
      <c r="C56" s="42"/>
      <c r="D56" s="20">
        <f>SUM(D54)</f>
        <v>58384</v>
      </c>
      <c r="E56" s="20">
        <f>SUM(E54)</f>
        <v>10431</v>
      </c>
      <c r="F56" s="20">
        <f>E56-D56</f>
        <v>-47953</v>
      </c>
      <c r="G56" s="20">
        <f>IF(D56=0,0,E56/D56)*100</f>
        <v>17.866196218141955</v>
      </c>
    </row>
    <row r="57" spans="1:7" ht="15.75" customHeight="1">
      <c r="A57" s="4"/>
      <c r="B57" s="13"/>
      <c r="C57" s="14"/>
      <c r="D57" s="15"/>
      <c r="E57" s="15"/>
      <c r="F57" s="15"/>
      <c r="G57" s="15"/>
    </row>
    <row r="58" spans="1:7" ht="16.5" customHeight="1">
      <c r="A58" s="4"/>
      <c r="B58" s="41" t="s">
        <v>117</v>
      </c>
      <c r="C58" s="41"/>
      <c r="D58" s="41"/>
      <c r="E58" s="41"/>
      <c r="F58" s="41"/>
      <c r="G58" s="41"/>
    </row>
    <row r="59" spans="1:7" ht="16.5" customHeight="1">
      <c r="A59" s="4"/>
      <c r="B59" s="26" t="s">
        <v>66</v>
      </c>
      <c r="C59" s="27"/>
      <c r="D59" s="27"/>
      <c r="E59" s="27"/>
      <c r="F59" s="27"/>
      <c r="G59" s="27"/>
    </row>
    <row r="60" spans="1:9" ht="16.5" customHeight="1">
      <c r="A60" s="4"/>
      <c r="B60" s="28" t="s">
        <v>87</v>
      </c>
      <c r="C60" s="19" t="s">
        <v>88</v>
      </c>
      <c r="D60" s="20">
        <v>11743</v>
      </c>
      <c r="E60" s="20">
        <v>0</v>
      </c>
      <c r="F60" s="20">
        <f>E60-D60</f>
        <v>-11743</v>
      </c>
      <c r="G60" s="20">
        <f>IF(D60=0,0,E60/D60)*100</f>
        <v>0</v>
      </c>
      <c r="H60" s="1">
        <v>11743</v>
      </c>
      <c r="I60" s="1">
        <v>0</v>
      </c>
    </row>
    <row r="61" spans="1:9" ht="16.5" customHeight="1">
      <c r="A61" s="4"/>
      <c r="B61" s="28" t="s">
        <v>99</v>
      </c>
      <c r="C61" s="19" t="s">
        <v>100</v>
      </c>
      <c r="D61" s="20">
        <v>11743</v>
      </c>
      <c r="E61" s="20">
        <v>0</v>
      </c>
      <c r="F61" s="20">
        <f>E61-D61</f>
        <v>-11743</v>
      </c>
      <c r="G61" s="20">
        <f>IF(D61=0,0,E61/D61)*100</f>
        <v>0</v>
      </c>
      <c r="H61" s="1">
        <v>0</v>
      </c>
      <c r="I61" s="1">
        <v>0</v>
      </c>
    </row>
    <row r="62" spans="1:7" ht="15.75" customHeight="1">
      <c r="A62" s="4"/>
      <c r="B62" s="42" t="s">
        <v>113</v>
      </c>
      <c r="C62" s="42"/>
      <c r="D62" s="20">
        <f>SUM(H60:H61)</f>
        <v>11743</v>
      </c>
      <c r="E62" s="20">
        <f>SUM(I60:I61)</f>
        <v>0</v>
      </c>
      <c r="F62" s="20">
        <f>E62-D62</f>
        <v>-11743</v>
      </c>
      <c r="G62" s="20">
        <f>IF(D62=0,0,E62/D62)*100</f>
        <v>0</v>
      </c>
    </row>
    <row r="63" spans="1:7" ht="15.75" customHeight="1">
      <c r="A63" s="4"/>
      <c r="B63" s="13"/>
      <c r="C63" s="14"/>
      <c r="D63" s="15"/>
      <c r="E63" s="15"/>
      <c r="F63" s="15"/>
      <c r="G63" s="15"/>
    </row>
    <row r="64" spans="1:7" ht="15.75" customHeight="1">
      <c r="A64" s="4"/>
      <c r="B64" s="42" t="s">
        <v>118</v>
      </c>
      <c r="C64" s="42"/>
      <c r="D64" s="20">
        <f>SUM(D62)</f>
        <v>11743</v>
      </c>
      <c r="E64" s="20">
        <f>SUM(E62)</f>
        <v>0</v>
      </c>
      <c r="F64" s="20">
        <f>E64-D64</f>
        <v>-11743</v>
      </c>
      <c r="G64" s="20">
        <f>IF(D64=0,0,E64/D64)*100</f>
        <v>0</v>
      </c>
    </row>
    <row r="65" spans="1:7" ht="15.75" customHeight="1">
      <c r="A65" s="4"/>
      <c r="B65" s="13"/>
      <c r="C65" s="14"/>
      <c r="D65" s="15"/>
      <c r="E65" s="15"/>
      <c r="F65" s="15"/>
      <c r="G65" s="15"/>
    </row>
    <row r="66" spans="1:7" ht="15.75" customHeight="1">
      <c r="A66" s="4"/>
      <c r="B66" s="42" t="s">
        <v>119</v>
      </c>
      <c r="C66" s="42"/>
      <c r="D66" s="20">
        <f>SUM(D37,D56,D64)</f>
        <v>488820</v>
      </c>
      <c r="E66" s="20">
        <f>SUM(E37,E56,E64)</f>
        <v>148787</v>
      </c>
      <c r="F66" s="20">
        <f>E66-D66</f>
        <v>-340033</v>
      </c>
      <c r="G66" s="20">
        <f>IF(D66=0,0,E66/D66)*100</f>
        <v>30.437993535452723</v>
      </c>
    </row>
    <row r="67" spans="1:7" ht="15.75" customHeight="1">
      <c r="A67" s="4"/>
      <c r="B67" s="13"/>
      <c r="C67" s="14"/>
      <c r="D67" s="15"/>
      <c r="E67" s="15"/>
      <c r="F67" s="15"/>
      <c r="G67" s="15"/>
    </row>
    <row r="68" spans="1:7" ht="15.75" customHeight="1">
      <c r="A68" s="4"/>
      <c r="B68" s="42" t="s">
        <v>120</v>
      </c>
      <c r="C68" s="42"/>
      <c r="D68" s="20">
        <f>SUM(D66)</f>
        <v>488820</v>
      </c>
      <c r="E68" s="20">
        <f>SUM(E66)</f>
        <v>148787</v>
      </c>
      <c r="F68" s="20">
        <f>E68-D68</f>
        <v>-340033</v>
      </c>
      <c r="G68" s="20">
        <f>IF(D68=0,0,E68/D68)*100</f>
        <v>30.437993535452723</v>
      </c>
    </row>
    <row r="69" spans="1:7" ht="16.5" customHeight="1">
      <c r="A69" s="4"/>
      <c r="B69" s="13"/>
      <c r="C69" s="14"/>
      <c r="D69" s="15"/>
      <c r="E69" s="15"/>
      <c r="F69" s="15"/>
      <c r="G69" s="15"/>
    </row>
    <row r="70" spans="1:7" ht="16.5" customHeight="1">
      <c r="A70" s="4"/>
      <c r="B70" s="13"/>
      <c r="C70" s="14"/>
      <c r="D70" s="15"/>
      <c r="E70" s="15"/>
      <c r="F70" s="15"/>
      <c r="G70" s="15"/>
    </row>
    <row r="71" spans="1:7" ht="16.5" customHeight="1">
      <c r="A71" s="4"/>
      <c r="B71" s="13"/>
      <c r="C71" s="14"/>
      <c r="D71" s="15"/>
      <c r="E71" s="15"/>
      <c r="F71" s="15"/>
      <c r="G71" s="15"/>
    </row>
    <row r="72" spans="1:7" ht="16.5" customHeight="1">
      <c r="A72" s="4"/>
      <c r="B72" s="23"/>
      <c r="C72" s="14" t="s">
        <v>26</v>
      </c>
      <c r="D72" s="20">
        <f>SUM(D68)</f>
        <v>488820</v>
      </c>
      <c r="E72" s="20">
        <f>SUM(E68)</f>
        <v>148787</v>
      </c>
      <c r="F72" s="20">
        <f>E72-D72</f>
        <v>-340033</v>
      </c>
      <c r="G72" s="20">
        <f>IF(D72=0,0,E72/D72)*100</f>
        <v>30.437993535452723</v>
      </c>
    </row>
  </sheetData>
  <sheetProtection selectLockedCells="1" selectUnlockedCells="1"/>
  <mergeCells count="15">
    <mergeCell ref="B64:C64"/>
    <mergeCell ref="B66:C66"/>
    <mergeCell ref="B68:C68"/>
    <mergeCell ref="B37:C37"/>
    <mergeCell ref="B39:G39"/>
    <mergeCell ref="B54:C54"/>
    <mergeCell ref="B56:C56"/>
    <mergeCell ref="B58:G58"/>
    <mergeCell ref="B62:C62"/>
    <mergeCell ref="B2:G2"/>
    <mergeCell ref="B3:G3"/>
    <mergeCell ref="B8:G8"/>
    <mergeCell ref="B9:G9"/>
    <mergeCell ref="B10:G10"/>
    <mergeCell ref="B35:C3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2" width="20.421875" style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6" t="s">
        <v>27</v>
      </c>
      <c r="C2" s="36"/>
      <c r="D2" s="36"/>
      <c r="E2" s="36"/>
      <c r="F2" s="36"/>
      <c r="G2" s="36"/>
    </row>
    <row r="3" spans="1:7" s="6" customFormat="1" ht="18" customHeight="1">
      <c r="A3" s="22">
        <v>3</v>
      </c>
      <c r="B3" s="37" t="s">
        <v>35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36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Март</v>
      </c>
      <c r="G5" s="10"/>
    </row>
    <row r="6" spans="1:7" ht="40.5" customHeight="1">
      <c r="A6" s="4"/>
      <c r="B6" s="12" t="s">
        <v>28</v>
      </c>
      <c r="C6" s="12" t="s">
        <v>29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3"/>
      <c r="C7" s="23"/>
      <c r="D7" s="23"/>
      <c r="E7" s="23"/>
      <c r="F7" s="23"/>
      <c r="G7" s="23"/>
    </row>
    <row r="8" spans="1:7" ht="16.5" customHeight="1">
      <c r="A8" s="30"/>
      <c r="B8" s="39" t="s">
        <v>64</v>
      </c>
      <c r="C8" s="39"/>
      <c r="D8" s="39"/>
      <c r="E8" s="39"/>
      <c r="F8" s="39"/>
      <c r="G8" s="39"/>
    </row>
    <row r="9" spans="1:7" ht="16.5" customHeight="1">
      <c r="A9" s="30"/>
      <c r="B9" s="40" t="s">
        <v>34</v>
      </c>
      <c r="C9" s="40"/>
      <c r="D9" s="40"/>
      <c r="E9" s="40"/>
      <c r="F9" s="40"/>
      <c r="G9" s="40"/>
    </row>
    <row r="10" spans="1:7" ht="16.5" customHeight="1">
      <c r="A10" s="30"/>
      <c r="B10" s="41" t="s">
        <v>121</v>
      </c>
      <c r="C10" s="41"/>
      <c r="D10" s="41"/>
      <c r="E10" s="41"/>
      <c r="F10" s="41"/>
      <c r="G10" s="41"/>
    </row>
    <row r="11" spans="1:9" ht="16.5" customHeight="1">
      <c r="A11" s="30"/>
      <c r="B11" s="31" t="s">
        <v>122</v>
      </c>
      <c r="C11" s="19" t="s">
        <v>68</v>
      </c>
      <c r="D11" s="32">
        <v>10</v>
      </c>
      <c r="E11" s="32">
        <v>10</v>
      </c>
      <c r="F11" s="32">
        <f aca="true" t="shared" si="0" ref="F11:F16">E11-D11</f>
        <v>0</v>
      </c>
      <c r="G11" s="32">
        <f aca="true" t="shared" si="1" ref="G11:G16">IF(D11=0,0,E11/D11)*100</f>
        <v>100</v>
      </c>
      <c r="H11" s="4">
        <v>10</v>
      </c>
      <c r="I11" s="1">
        <v>10</v>
      </c>
    </row>
    <row r="12" spans="1:9" ht="16.5" customHeight="1">
      <c r="A12" s="30"/>
      <c r="B12" s="31" t="s">
        <v>123</v>
      </c>
      <c r="C12" s="19" t="s">
        <v>124</v>
      </c>
      <c r="D12" s="32">
        <v>10</v>
      </c>
      <c r="E12" s="32">
        <v>10</v>
      </c>
      <c r="F12" s="32">
        <f t="shared" si="0"/>
        <v>0</v>
      </c>
      <c r="G12" s="32">
        <f t="shared" si="1"/>
        <v>100</v>
      </c>
      <c r="H12" s="4">
        <v>0</v>
      </c>
      <c r="I12" s="1">
        <v>0</v>
      </c>
    </row>
    <row r="13" spans="1:9" ht="16.5" customHeight="1">
      <c r="A13" s="30"/>
      <c r="B13" s="31" t="s">
        <v>125</v>
      </c>
      <c r="C13" s="19" t="s">
        <v>126</v>
      </c>
      <c r="D13" s="32">
        <v>8</v>
      </c>
      <c r="E13" s="32">
        <v>8</v>
      </c>
      <c r="F13" s="32">
        <f t="shared" si="0"/>
        <v>0</v>
      </c>
      <c r="G13" s="32">
        <f t="shared" si="1"/>
        <v>100</v>
      </c>
      <c r="H13" s="4">
        <v>0</v>
      </c>
      <c r="I13" s="1">
        <v>0</v>
      </c>
    </row>
    <row r="14" spans="1:9" ht="16.5" customHeight="1">
      <c r="A14" s="30"/>
      <c r="B14" s="31" t="s">
        <v>127</v>
      </c>
      <c r="C14" s="19" t="s">
        <v>128</v>
      </c>
      <c r="D14" s="32">
        <v>50</v>
      </c>
      <c r="E14" s="32">
        <v>50</v>
      </c>
      <c r="F14" s="32">
        <f t="shared" si="0"/>
        <v>0</v>
      </c>
      <c r="G14" s="32">
        <f t="shared" si="1"/>
        <v>100</v>
      </c>
      <c r="H14" s="4">
        <v>0</v>
      </c>
      <c r="I14" s="1">
        <v>0</v>
      </c>
    </row>
    <row r="15" spans="1:9" ht="16.5" customHeight="1">
      <c r="A15" s="30"/>
      <c r="B15" s="31" t="s">
        <v>129</v>
      </c>
      <c r="C15" s="19" t="s">
        <v>130</v>
      </c>
      <c r="D15" s="32">
        <v>0.5</v>
      </c>
      <c r="E15" s="32">
        <v>0.5</v>
      </c>
      <c r="F15" s="32">
        <f t="shared" si="0"/>
        <v>0</v>
      </c>
      <c r="G15" s="32">
        <f t="shared" si="1"/>
        <v>100</v>
      </c>
      <c r="H15" s="4">
        <v>0</v>
      </c>
      <c r="I15" s="1">
        <v>0</v>
      </c>
    </row>
    <row r="16" spans="1:7" ht="15.75" customHeight="1">
      <c r="A16" s="4"/>
      <c r="B16" s="42" t="s">
        <v>131</v>
      </c>
      <c r="C16" s="42"/>
      <c r="D16" s="32">
        <f>SUM(H11:H15)</f>
        <v>10</v>
      </c>
      <c r="E16" s="32">
        <f>SUM(I11:I15)</f>
        <v>10</v>
      </c>
      <c r="F16" s="32">
        <f t="shared" si="0"/>
        <v>0</v>
      </c>
      <c r="G16" s="32">
        <f t="shared" si="1"/>
        <v>100</v>
      </c>
    </row>
    <row r="17" spans="1:7" ht="15.75" customHeight="1">
      <c r="A17" s="4"/>
      <c r="B17" s="13"/>
      <c r="C17" s="14"/>
      <c r="D17" s="15"/>
      <c r="E17" s="15"/>
      <c r="F17" s="15"/>
      <c r="G17" s="15"/>
    </row>
    <row r="18" spans="1:7" ht="16.5" customHeight="1">
      <c r="A18" s="30"/>
      <c r="B18" s="41" t="s">
        <v>132</v>
      </c>
      <c r="C18" s="41"/>
      <c r="D18" s="41"/>
      <c r="E18" s="41"/>
      <c r="F18" s="41"/>
      <c r="G18" s="41"/>
    </row>
    <row r="19" spans="1:9" ht="16.5" customHeight="1">
      <c r="A19" s="30"/>
      <c r="B19" s="31" t="s">
        <v>122</v>
      </c>
      <c r="C19" s="19" t="s">
        <v>68</v>
      </c>
      <c r="D19" s="32">
        <v>1.25</v>
      </c>
      <c r="E19" s="32">
        <v>1.25</v>
      </c>
      <c r="F19" s="32">
        <f>E19-D19</f>
        <v>0</v>
      </c>
      <c r="G19" s="32">
        <f>IF(D19=0,0,E19/D19)*100</f>
        <v>100</v>
      </c>
      <c r="H19" s="4">
        <v>1.25</v>
      </c>
      <c r="I19" s="1">
        <v>1.25</v>
      </c>
    </row>
    <row r="20" spans="1:9" ht="16.5" customHeight="1">
      <c r="A20" s="30"/>
      <c r="B20" s="31" t="s">
        <v>123</v>
      </c>
      <c r="C20" s="19" t="s">
        <v>124</v>
      </c>
      <c r="D20" s="32">
        <v>1.25</v>
      </c>
      <c r="E20" s="32">
        <v>1.25</v>
      </c>
      <c r="F20" s="32">
        <f>E20-D20</f>
        <v>0</v>
      </c>
      <c r="G20" s="32">
        <f>IF(D20=0,0,E20/D20)*100</f>
        <v>100</v>
      </c>
      <c r="H20" s="4">
        <v>0</v>
      </c>
      <c r="I20" s="1">
        <v>0</v>
      </c>
    </row>
    <row r="21" spans="1:9" ht="16.5" customHeight="1">
      <c r="A21" s="30"/>
      <c r="B21" s="31" t="s">
        <v>125</v>
      </c>
      <c r="C21" s="19" t="s">
        <v>126</v>
      </c>
      <c r="D21" s="32">
        <v>1.25</v>
      </c>
      <c r="E21" s="32">
        <v>1.25</v>
      </c>
      <c r="F21" s="32">
        <f>E21-D21</f>
        <v>0</v>
      </c>
      <c r="G21" s="32">
        <f>IF(D21=0,0,E21/D21)*100</f>
        <v>100</v>
      </c>
      <c r="H21" s="4">
        <v>0</v>
      </c>
      <c r="I21" s="1">
        <v>0</v>
      </c>
    </row>
    <row r="22" spans="1:7" ht="15.75" customHeight="1">
      <c r="A22" s="4"/>
      <c r="B22" s="42" t="s">
        <v>133</v>
      </c>
      <c r="C22" s="42"/>
      <c r="D22" s="32">
        <f>SUM(H19:H21)</f>
        <v>1.25</v>
      </c>
      <c r="E22" s="32">
        <f>SUM(I19:I21)</f>
        <v>1.25</v>
      </c>
      <c r="F22" s="32">
        <f>E22-D22</f>
        <v>0</v>
      </c>
      <c r="G22" s="32">
        <f>IF(D22=0,0,E22/D22)*100</f>
        <v>100</v>
      </c>
    </row>
    <row r="23" spans="1:7" ht="15.75" customHeight="1">
      <c r="A23" s="4"/>
      <c r="B23" s="13"/>
      <c r="C23" s="14"/>
      <c r="D23" s="15"/>
      <c r="E23" s="15"/>
      <c r="F23" s="15"/>
      <c r="G23" s="15"/>
    </row>
    <row r="24" spans="1:7" ht="15.75" customHeight="1">
      <c r="A24" s="4"/>
      <c r="B24" s="42" t="s">
        <v>119</v>
      </c>
      <c r="C24" s="42"/>
      <c r="D24" s="32">
        <f>SUM(D16,D22)</f>
        <v>11.25</v>
      </c>
      <c r="E24" s="32">
        <f>SUM(E16,E22)</f>
        <v>11.25</v>
      </c>
      <c r="F24" s="32">
        <f>E24-D24</f>
        <v>0</v>
      </c>
      <c r="G24" s="32">
        <f>IF(D24=0,0,E24/D24)*100</f>
        <v>100</v>
      </c>
    </row>
    <row r="25" spans="1:7" ht="15.75" customHeight="1">
      <c r="A25" s="4"/>
      <c r="B25" s="13"/>
      <c r="C25" s="14"/>
      <c r="D25" s="15"/>
      <c r="E25" s="15"/>
      <c r="F25" s="15"/>
      <c r="G25" s="15"/>
    </row>
    <row r="26" spans="1:7" ht="15.75" customHeight="1">
      <c r="A26" s="4"/>
      <c r="B26" s="42" t="s">
        <v>120</v>
      </c>
      <c r="C26" s="42"/>
      <c r="D26" s="32">
        <f>SUM(D24)</f>
        <v>11.25</v>
      </c>
      <c r="E26" s="32">
        <f>SUM(E24)</f>
        <v>11.25</v>
      </c>
      <c r="F26" s="32">
        <f>E26-D26</f>
        <v>0</v>
      </c>
      <c r="G26" s="32">
        <f>IF(D26=0,0,E26/D26)*100</f>
        <v>100</v>
      </c>
    </row>
    <row r="27" spans="1:7" ht="16.5" customHeight="1">
      <c r="A27" s="4"/>
      <c r="B27" s="13"/>
      <c r="C27" s="14"/>
      <c r="D27" s="15"/>
      <c r="E27" s="15"/>
      <c r="F27" s="15"/>
      <c r="G27" s="15"/>
    </row>
    <row r="28" spans="1:7" ht="16.5" customHeight="1">
      <c r="A28" s="4"/>
      <c r="B28" s="13"/>
      <c r="C28" s="14"/>
      <c r="D28" s="15"/>
      <c r="E28" s="15"/>
      <c r="F28" s="15"/>
      <c r="G28" s="15"/>
    </row>
    <row r="29" spans="1:7" ht="16.5" customHeight="1">
      <c r="A29" s="4"/>
      <c r="B29" s="13"/>
      <c r="C29" s="14"/>
      <c r="D29" s="15"/>
      <c r="E29" s="15"/>
      <c r="F29" s="15"/>
      <c r="G29" s="15"/>
    </row>
    <row r="30" spans="1:7" ht="16.5" customHeight="1">
      <c r="A30" s="33"/>
      <c r="B30" s="23"/>
      <c r="C30" s="14" t="s">
        <v>26</v>
      </c>
      <c r="D30" s="32">
        <f>SUM(D26)</f>
        <v>11.25</v>
      </c>
      <c r="E30" s="32">
        <f>SUM(E26)</f>
        <v>11.25</v>
      </c>
      <c r="F30" s="32">
        <f>E30-D30</f>
        <v>0</v>
      </c>
      <c r="G30" s="32">
        <f>IF(D30=0,0,E30/D30)*100</f>
        <v>100</v>
      </c>
    </row>
  </sheetData>
  <sheetProtection selectLockedCells="1" selectUnlockedCells="1"/>
  <mergeCells count="10">
    <mergeCell ref="B18:G18"/>
    <mergeCell ref="B22:C22"/>
    <mergeCell ref="B24:C24"/>
    <mergeCell ref="B26:C26"/>
    <mergeCell ref="B2:G2"/>
    <mergeCell ref="B3:G3"/>
    <mergeCell ref="B8:G8"/>
    <mergeCell ref="B9:G9"/>
    <mergeCell ref="B10:G10"/>
    <mergeCell ref="B16:C1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6" t="s">
        <v>30</v>
      </c>
      <c r="C2" s="36"/>
      <c r="D2" s="36"/>
      <c r="E2" s="36"/>
      <c r="F2" s="36"/>
      <c r="G2" s="36"/>
    </row>
    <row r="3" spans="1:7" s="6" customFormat="1" ht="18" customHeight="1">
      <c r="A3" s="22">
        <v>3</v>
      </c>
      <c r="B3" s="37" t="s">
        <v>35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36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Март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39" t="s">
        <v>64</v>
      </c>
      <c r="C8" s="39"/>
      <c r="D8" s="39"/>
      <c r="E8" s="39"/>
      <c r="F8" s="39"/>
      <c r="G8" s="39"/>
    </row>
    <row r="9" spans="1:7" ht="16.5" customHeight="1">
      <c r="A9" s="4"/>
      <c r="B9" s="24" t="s">
        <v>66</v>
      </c>
      <c r="C9" s="16"/>
      <c r="D9" s="16"/>
      <c r="E9" s="16"/>
      <c r="F9" s="16"/>
      <c r="G9" s="16"/>
    </row>
    <row r="10" spans="1:11" ht="16.5" customHeight="1">
      <c r="A10" s="4"/>
      <c r="B10" s="18" t="s">
        <v>67</v>
      </c>
      <c r="C10" s="19" t="s">
        <v>68</v>
      </c>
      <c r="D10" s="20">
        <v>292906</v>
      </c>
      <c r="E10" s="20">
        <v>92921</v>
      </c>
      <c r="F10" s="20">
        <f aca="true" t="shared" si="0" ref="F10:F33">E10-D10</f>
        <v>-199985</v>
      </c>
      <c r="G10" s="20">
        <f aca="true" t="shared" si="1" ref="G10:G33">IF(D10=0,0,E10/D10)*100</f>
        <v>31.723829487958593</v>
      </c>
      <c r="H10" s="1">
        <v>292906</v>
      </c>
      <c r="I10" s="1">
        <v>92921</v>
      </c>
      <c r="K10" s="34"/>
    </row>
    <row r="11" spans="1:9" ht="16.5" customHeight="1">
      <c r="A11" s="4"/>
      <c r="B11" s="18" t="s">
        <v>69</v>
      </c>
      <c r="C11" s="19" t="s">
        <v>70</v>
      </c>
      <c r="D11" s="20">
        <v>292906</v>
      </c>
      <c r="E11" s="20">
        <v>92921</v>
      </c>
      <c r="F11" s="20">
        <f t="shared" si="0"/>
        <v>-199985</v>
      </c>
      <c r="G11" s="20">
        <f t="shared" si="1"/>
        <v>31.723829487958593</v>
      </c>
      <c r="H11" s="1">
        <v>0</v>
      </c>
      <c r="I11" s="1">
        <v>0</v>
      </c>
    </row>
    <row r="12" spans="1:9" ht="16.5" customHeight="1">
      <c r="A12" s="4"/>
      <c r="B12" s="18" t="s">
        <v>71</v>
      </c>
      <c r="C12" s="19" t="s">
        <v>72</v>
      </c>
      <c r="D12" s="20">
        <v>9607</v>
      </c>
      <c r="E12" s="20">
        <v>5615</v>
      </c>
      <c r="F12" s="20">
        <f t="shared" si="0"/>
        <v>-3992</v>
      </c>
      <c r="G12" s="20">
        <f t="shared" si="1"/>
        <v>58.4469657541376</v>
      </c>
      <c r="H12" s="1">
        <v>9607</v>
      </c>
      <c r="I12" s="1">
        <v>5615</v>
      </c>
    </row>
    <row r="13" spans="1:9" ht="16.5" customHeight="1">
      <c r="A13" s="4"/>
      <c r="B13" s="18" t="s">
        <v>73</v>
      </c>
      <c r="C13" s="19" t="s">
        <v>74</v>
      </c>
      <c r="D13" s="20">
        <v>150</v>
      </c>
      <c r="E13" s="20">
        <v>0</v>
      </c>
      <c r="F13" s="20">
        <f t="shared" si="0"/>
        <v>-150</v>
      </c>
      <c r="G13" s="20">
        <f t="shared" si="1"/>
        <v>0</v>
      </c>
      <c r="H13" s="1">
        <v>0</v>
      </c>
      <c r="I13" s="1">
        <v>0</v>
      </c>
    </row>
    <row r="14" spans="1:9" ht="16.5" customHeight="1">
      <c r="A14" s="4"/>
      <c r="B14" s="18" t="s">
        <v>75</v>
      </c>
      <c r="C14" s="19" t="s">
        <v>76</v>
      </c>
      <c r="D14" s="20">
        <v>9457</v>
      </c>
      <c r="E14" s="20">
        <v>5615</v>
      </c>
      <c r="F14" s="20">
        <f t="shared" si="0"/>
        <v>-3842</v>
      </c>
      <c r="G14" s="20">
        <f t="shared" si="1"/>
        <v>59.37400867082584</v>
      </c>
      <c r="H14" s="1">
        <v>0</v>
      </c>
      <c r="I14" s="1">
        <v>0</v>
      </c>
    </row>
    <row r="15" spans="1:9" ht="16.5" customHeight="1">
      <c r="A15" s="4"/>
      <c r="B15" s="18" t="s">
        <v>77</v>
      </c>
      <c r="C15" s="19" t="s">
        <v>78</v>
      </c>
      <c r="D15" s="20">
        <v>70294</v>
      </c>
      <c r="E15" s="20">
        <v>23456</v>
      </c>
      <c r="F15" s="20">
        <f t="shared" si="0"/>
        <v>-46838</v>
      </c>
      <c r="G15" s="20">
        <f t="shared" si="1"/>
        <v>33.36842404757163</v>
      </c>
      <c r="H15" s="1">
        <v>70294</v>
      </c>
      <c r="I15" s="1">
        <v>23456</v>
      </c>
    </row>
    <row r="16" spans="1:9" ht="16.5" customHeight="1">
      <c r="A16" s="4"/>
      <c r="B16" s="18" t="s">
        <v>79</v>
      </c>
      <c r="C16" s="19" t="s">
        <v>80</v>
      </c>
      <c r="D16" s="20">
        <v>34425</v>
      </c>
      <c r="E16" s="20">
        <v>13720</v>
      </c>
      <c r="F16" s="20">
        <f t="shared" si="0"/>
        <v>-20705</v>
      </c>
      <c r="G16" s="20">
        <f t="shared" si="1"/>
        <v>39.854756717501814</v>
      </c>
      <c r="H16" s="1">
        <v>0</v>
      </c>
      <c r="I16" s="1">
        <v>0</v>
      </c>
    </row>
    <row r="17" spans="1:9" ht="16.5" customHeight="1">
      <c r="A17" s="4"/>
      <c r="B17" s="18" t="s">
        <v>81</v>
      </c>
      <c r="C17" s="19" t="s">
        <v>82</v>
      </c>
      <c r="D17" s="20">
        <v>14292</v>
      </c>
      <c r="E17" s="20">
        <v>2996</v>
      </c>
      <c r="F17" s="20">
        <f t="shared" si="0"/>
        <v>-11296</v>
      </c>
      <c r="G17" s="20">
        <f t="shared" si="1"/>
        <v>20.962776378393507</v>
      </c>
      <c r="H17" s="1">
        <v>0</v>
      </c>
      <c r="I17" s="1">
        <v>0</v>
      </c>
    </row>
    <row r="18" spans="1:9" ht="16.5" customHeight="1">
      <c r="A18" s="4"/>
      <c r="B18" s="18" t="s">
        <v>83</v>
      </c>
      <c r="C18" s="19" t="s">
        <v>84</v>
      </c>
      <c r="D18" s="20">
        <v>13135</v>
      </c>
      <c r="E18" s="20">
        <v>4481</v>
      </c>
      <c r="F18" s="20">
        <f t="shared" si="0"/>
        <v>-8654</v>
      </c>
      <c r="G18" s="20">
        <f t="shared" si="1"/>
        <v>34.11496003045299</v>
      </c>
      <c r="H18" s="1">
        <v>0</v>
      </c>
      <c r="I18" s="1">
        <v>0</v>
      </c>
    </row>
    <row r="19" spans="1:9" ht="16.5" customHeight="1">
      <c r="A19" s="4"/>
      <c r="B19" s="18" t="s">
        <v>85</v>
      </c>
      <c r="C19" s="19" t="s">
        <v>86</v>
      </c>
      <c r="D19" s="20">
        <v>8442</v>
      </c>
      <c r="E19" s="20">
        <v>2259</v>
      </c>
      <c r="F19" s="20">
        <f t="shared" si="0"/>
        <v>-6183</v>
      </c>
      <c r="G19" s="20">
        <f t="shared" si="1"/>
        <v>26.7590618336887</v>
      </c>
      <c r="H19" s="1">
        <v>0</v>
      </c>
      <c r="I19" s="1">
        <v>0</v>
      </c>
    </row>
    <row r="20" spans="1:9" ht="16.5" customHeight="1">
      <c r="A20" s="4"/>
      <c r="B20" s="18" t="s">
        <v>87</v>
      </c>
      <c r="C20" s="19" t="s">
        <v>88</v>
      </c>
      <c r="D20" s="20">
        <v>112460</v>
      </c>
      <c r="E20" s="20">
        <v>26795</v>
      </c>
      <c r="F20" s="20">
        <f t="shared" si="0"/>
        <v>-85665</v>
      </c>
      <c r="G20" s="20">
        <f t="shared" si="1"/>
        <v>23.82624933309621</v>
      </c>
      <c r="H20" s="1">
        <v>112460</v>
      </c>
      <c r="I20" s="1">
        <v>26795</v>
      </c>
    </row>
    <row r="21" spans="1:9" ht="16.5" customHeight="1">
      <c r="A21" s="4"/>
      <c r="B21" s="18" t="s">
        <v>89</v>
      </c>
      <c r="C21" s="19" t="s">
        <v>90</v>
      </c>
      <c r="D21" s="20">
        <v>4968</v>
      </c>
      <c r="E21" s="20">
        <v>907</v>
      </c>
      <c r="F21" s="20">
        <f t="shared" si="0"/>
        <v>-4061</v>
      </c>
      <c r="G21" s="20">
        <f t="shared" si="1"/>
        <v>18.256843800322063</v>
      </c>
      <c r="H21" s="1">
        <v>0</v>
      </c>
      <c r="I21" s="1">
        <v>0</v>
      </c>
    </row>
    <row r="22" spans="1:9" ht="16.5" customHeight="1">
      <c r="A22" s="4"/>
      <c r="B22" s="18" t="s">
        <v>91</v>
      </c>
      <c r="C22" s="19" t="s">
        <v>92</v>
      </c>
      <c r="D22" s="20">
        <v>1200</v>
      </c>
      <c r="E22" s="20">
        <v>413</v>
      </c>
      <c r="F22" s="20">
        <f t="shared" si="0"/>
        <v>-787</v>
      </c>
      <c r="G22" s="20">
        <f t="shared" si="1"/>
        <v>34.416666666666664</v>
      </c>
      <c r="H22" s="1">
        <v>0</v>
      </c>
      <c r="I22" s="1">
        <v>0</v>
      </c>
    </row>
    <row r="23" spans="1:9" ht="16.5" customHeight="1">
      <c r="A23" s="4"/>
      <c r="B23" s="18" t="s">
        <v>93</v>
      </c>
      <c r="C23" s="19" t="s">
        <v>94</v>
      </c>
      <c r="D23" s="20">
        <v>3709</v>
      </c>
      <c r="E23" s="20">
        <v>0</v>
      </c>
      <c r="F23" s="20">
        <f t="shared" si="0"/>
        <v>-3709</v>
      </c>
      <c r="G23" s="20">
        <f t="shared" si="1"/>
        <v>0</v>
      </c>
      <c r="H23" s="1">
        <v>0</v>
      </c>
      <c r="I23" s="1">
        <v>0</v>
      </c>
    </row>
    <row r="24" spans="1:9" ht="16.5" customHeight="1">
      <c r="A24" s="4"/>
      <c r="B24" s="18" t="s">
        <v>95</v>
      </c>
      <c r="C24" s="19" t="s">
        <v>96</v>
      </c>
      <c r="D24" s="20">
        <v>19190</v>
      </c>
      <c r="E24" s="20">
        <v>605</v>
      </c>
      <c r="F24" s="20">
        <f t="shared" si="0"/>
        <v>-18585</v>
      </c>
      <c r="G24" s="20">
        <f t="shared" si="1"/>
        <v>3.1526836894215737</v>
      </c>
      <c r="H24" s="1">
        <v>0</v>
      </c>
      <c r="I24" s="1">
        <v>0</v>
      </c>
    </row>
    <row r="25" spans="1:9" ht="16.5" customHeight="1">
      <c r="A25" s="4"/>
      <c r="B25" s="18" t="s">
        <v>97</v>
      </c>
      <c r="C25" s="19" t="s">
        <v>98</v>
      </c>
      <c r="D25" s="20">
        <v>34332</v>
      </c>
      <c r="E25" s="20">
        <v>22858</v>
      </c>
      <c r="F25" s="20">
        <f t="shared" si="0"/>
        <v>-11474</v>
      </c>
      <c r="G25" s="20">
        <f t="shared" si="1"/>
        <v>66.57928463241291</v>
      </c>
      <c r="H25" s="1">
        <v>0</v>
      </c>
      <c r="I25" s="1">
        <v>0</v>
      </c>
    </row>
    <row r="26" spans="1:9" ht="16.5" customHeight="1">
      <c r="A26" s="4"/>
      <c r="B26" s="18" t="s">
        <v>99</v>
      </c>
      <c r="C26" s="19" t="s">
        <v>100</v>
      </c>
      <c r="D26" s="20">
        <v>37456</v>
      </c>
      <c r="E26" s="20">
        <v>2012</v>
      </c>
      <c r="F26" s="20">
        <f t="shared" si="0"/>
        <v>-35444</v>
      </c>
      <c r="G26" s="20">
        <f t="shared" si="1"/>
        <v>5.3716360529688165</v>
      </c>
      <c r="H26" s="1">
        <v>0</v>
      </c>
      <c r="I26" s="1">
        <v>0</v>
      </c>
    </row>
    <row r="27" spans="1:9" ht="16.5" customHeight="1">
      <c r="A27" s="4"/>
      <c r="B27" s="18" t="s">
        <v>101</v>
      </c>
      <c r="C27" s="19" t="s">
        <v>102</v>
      </c>
      <c r="D27" s="20">
        <v>1500</v>
      </c>
      <c r="E27" s="20">
        <v>0</v>
      </c>
      <c r="F27" s="20">
        <f t="shared" si="0"/>
        <v>-1500</v>
      </c>
      <c r="G27" s="20">
        <f t="shared" si="1"/>
        <v>0</v>
      </c>
      <c r="H27" s="1">
        <v>0</v>
      </c>
      <c r="I27" s="1">
        <v>0</v>
      </c>
    </row>
    <row r="28" spans="1:9" ht="16.5" customHeight="1">
      <c r="A28" s="4"/>
      <c r="B28" s="18" t="s">
        <v>103</v>
      </c>
      <c r="C28" s="19" t="s">
        <v>104</v>
      </c>
      <c r="D28" s="20">
        <v>550</v>
      </c>
      <c r="E28" s="20">
        <v>0</v>
      </c>
      <c r="F28" s="20">
        <f t="shared" si="0"/>
        <v>-550</v>
      </c>
      <c r="G28" s="20">
        <f t="shared" si="1"/>
        <v>0</v>
      </c>
      <c r="H28" s="1">
        <v>0</v>
      </c>
      <c r="I28" s="1">
        <v>0</v>
      </c>
    </row>
    <row r="29" spans="1:9" ht="16.5" customHeight="1">
      <c r="A29" s="4"/>
      <c r="B29" s="18" t="s">
        <v>105</v>
      </c>
      <c r="C29" s="19" t="s">
        <v>106</v>
      </c>
      <c r="D29" s="20">
        <v>250</v>
      </c>
      <c r="E29" s="20">
        <v>0</v>
      </c>
      <c r="F29" s="20">
        <f t="shared" si="0"/>
        <v>-250</v>
      </c>
      <c r="G29" s="20">
        <f t="shared" si="1"/>
        <v>0</v>
      </c>
      <c r="H29" s="1">
        <v>0</v>
      </c>
      <c r="I29" s="1">
        <v>0</v>
      </c>
    </row>
    <row r="30" spans="1:9" ht="16.5" customHeight="1">
      <c r="A30" s="4"/>
      <c r="B30" s="18" t="s">
        <v>107</v>
      </c>
      <c r="C30" s="19" t="s">
        <v>108</v>
      </c>
      <c r="D30" s="20">
        <v>9305</v>
      </c>
      <c r="E30" s="20">
        <v>0</v>
      </c>
      <c r="F30" s="20">
        <f t="shared" si="0"/>
        <v>-9305</v>
      </c>
      <c r="G30" s="20">
        <f t="shared" si="1"/>
        <v>0</v>
      </c>
      <c r="H30" s="1">
        <v>0</v>
      </c>
      <c r="I30" s="1">
        <v>0</v>
      </c>
    </row>
    <row r="31" spans="1:9" ht="16.5" customHeight="1">
      <c r="A31" s="4"/>
      <c r="B31" s="18" t="s">
        <v>109</v>
      </c>
      <c r="C31" s="19" t="s">
        <v>110</v>
      </c>
      <c r="D31" s="20">
        <v>3553</v>
      </c>
      <c r="E31" s="20">
        <v>0</v>
      </c>
      <c r="F31" s="20">
        <f t="shared" si="0"/>
        <v>-3553</v>
      </c>
      <c r="G31" s="20">
        <f t="shared" si="1"/>
        <v>0</v>
      </c>
      <c r="H31" s="1">
        <v>3553</v>
      </c>
      <c r="I31" s="1">
        <v>0</v>
      </c>
    </row>
    <row r="32" spans="1:9" ht="16.5" customHeight="1">
      <c r="A32" s="4"/>
      <c r="B32" s="18" t="s">
        <v>111</v>
      </c>
      <c r="C32" s="19" t="s">
        <v>112</v>
      </c>
      <c r="D32" s="20">
        <v>3553</v>
      </c>
      <c r="E32" s="20">
        <v>0</v>
      </c>
      <c r="F32" s="20">
        <f t="shared" si="0"/>
        <v>-3553</v>
      </c>
      <c r="G32" s="20">
        <f t="shared" si="1"/>
        <v>0</v>
      </c>
      <c r="H32" s="1">
        <v>0</v>
      </c>
      <c r="I32" s="1">
        <v>0</v>
      </c>
    </row>
    <row r="33" spans="1:7" ht="15.75" customHeight="1">
      <c r="A33" s="4"/>
      <c r="B33" s="42" t="s">
        <v>113</v>
      </c>
      <c r="C33" s="42"/>
      <c r="D33" s="20">
        <f>SUM(H10:H32)</f>
        <v>488820</v>
      </c>
      <c r="E33" s="20">
        <f>SUM(I10:I32)</f>
        <v>148787</v>
      </c>
      <c r="F33" s="20">
        <f t="shared" si="0"/>
        <v>-340033</v>
      </c>
      <c r="G33" s="20">
        <f t="shared" si="1"/>
        <v>30.437993535452723</v>
      </c>
    </row>
    <row r="34" spans="1:7" ht="16.5" customHeight="1">
      <c r="A34" s="4"/>
      <c r="B34" s="13"/>
      <c r="C34" s="14"/>
      <c r="D34" s="15"/>
      <c r="E34" s="15"/>
      <c r="F34" s="15"/>
      <c r="G34" s="15"/>
    </row>
    <row r="35" spans="1:7" ht="15.75" customHeight="1">
      <c r="A35" s="4"/>
      <c r="B35" s="42" t="s">
        <v>120</v>
      </c>
      <c r="C35" s="42"/>
      <c r="D35" s="20">
        <f>SUM(D33)</f>
        <v>488820</v>
      </c>
      <c r="E35" s="20">
        <f>SUM(E33)</f>
        <v>148787</v>
      </c>
      <c r="F35" s="20">
        <f>E35-D35</f>
        <v>-340033</v>
      </c>
      <c r="G35" s="20">
        <f>IF(D35=0,0,E35/D35)*100</f>
        <v>30.437993535452723</v>
      </c>
    </row>
    <row r="36" spans="1:7" ht="16.5" customHeight="1">
      <c r="A36" s="4"/>
      <c r="B36" s="13"/>
      <c r="C36" s="14"/>
      <c r="D36" s="15"/>
      <c r="E36" s="15"/>
      <c r="F36" s="15"/>
      <c r="G36" s="15"/>
    </row>
    <row r="37" spans="1:7" ht="16.5" customHeight="1">
      <c r="A37" s="4"/>
      <c r="B37" s="13"/>
      <c r="C37" s="14"/>
      <c r="D37" s="15"/>
      <c r="E37" s="15"/>
      <c r="F37" s="15"/>
      <c r="G37" s="15"/>
    </row>
    <row r="38" spans="1:7" ht="16.5" customHeight="1">
      <c r="A38" s="4"/>
      <c r="B38" s="23"/>
      <c r="C38" s="14" t="s">
        <v>26</v>
      </c>
      <c r="D38" s="20">
        <f>SUM(D35)</f>
        <v>488820</v>
      </c>
      <c r="E38" s="20">
        <f>SUM(E35)</f>
        <v>148787</v>
      </c>
      <c r="F38" s="20">
        <f>E38-D38</f>
        <v>-340033</v>
      </c>
      <c r="G38" s="20">
        <f>IF(D38=0,0,E38/D38)*100</f>
        <v>30.437993535452723</v>
      </c>
    </row>
    <row r="42" ht="16.5" customHeight="1">
      <c r="A42" s="3"/>
    </row>
    <row r="43" spans="1:7" ht="16.5" customHeight="1">
      <c r="A43" s="4"/>
      <c r="B43" s="36" t="s">
        <v>27</v>
      </c>
      <c r="C43" s="36"/>
      <c r="D43" s="36"/>
      <c r="E43" s="36"/>
      <c r="F43" s="36"/>
      <c r="G43" s="36"/>
    </row>
    <row r="44" spans="1:7" ht="16.5" customHeight="1">
      <c r="A44" s="22"/>
      <c r="B44" s="37" t="s">
        <v>35</v>
      </c>
      <c r="C44" s="37"/>
      <c r="D44" s="37"/>
      <c r="E44" s="37"/>
      <c r="F44" s="37"/>
      <c r="G44" s="37"/>
    </row>
    <row r="45" spans="1:7" ht="16.5" customHeight="1">
      <c r="A45" s="4"/>
      <c r="B45" s="7" t="str">
        <f>IF(ISBLANK(A2),"Обща",A2)</f>
        <v>Обща</v>
      </c>
      <c r="C45" s="8" t="s">
        <v>1</v>
      </c>
      <c r="D45" s="9" t="s">
        <v>36</v>
      </c>
      <c r="E45" s="8" t="s">
        <v>2</v>
      </c>
      <c r="F45" s="9">
        <v>2024</v>
      </c>
      <c r="G45" s="8"/>
    </row>
    <row r="46" spans="1:7" ht="16.5" customHeight="1">
      <c r="A46" s="4"/>
      <c r="B46" s="10"/>
      <c r="C46" s="10"/>
      <c r="D46" s="10"/>
      <c r="E46" s="8" t="s">
        <v>3</v>
      </c>
      <c r="F46" s="11" t="str">
        <f>#VALUE!</f>
        <v>Март</v>
      </c>
      <c r="G46" s="10"/>
    </row>
    <row r="47" spans="1:7" ht="40.5" customHeight="1">
      <c r="A47" s="4"/>
      <c r="B47" s="12" t="s">
        <v>28</v>
      </c>
      <c r="C47" s="12" t="s">
        <v>29</v>
      </c>
      <c r="D47" s="12" t="s">
        <v>6</v>
      </c>
      <c r="E47" s="12" t="s">
        <v>7</v>
      </c>
      <c r="F47" s="12" t="s">
        <v>8</v>
      </c>
      <c r="G47" s="12" t="s">
        <v>9</v>
      </c>
    </row>
    <row r="48" spans="1:7" ht="16.5" customHeight="1">
      <c r="A48" s="29"/>
      <c r="B48" s="23"/>
      <c r="C48" s="23"/>
      <c r="D48" s="23"/>
      <c r="E48" s="23"/>
      <c r="F48" s="23"/>
      <c r="G48" s="23"/>
    </row>
    <row r="49" spans="1:7" ht="16.5" customHeight="1">
      <c r="A49" s="30"/>
      <c r="B49" s="39" t="s">
        <v>64</v>
      </c>
      <c r="C49" s="39"/>
      <c r="D49" s="39"/>
      <c r="E49" s="39"/>
      <c r="F49" s="39"/>
      <c r="G49" s="39"/>
    </row>
    <row r="50" spans="1:9" ht="16.5" customHeight="1">
      <c r="A50" s="30"/>
      <c r="B50" s="35" t="s">
        <v>122</v>
      </c>
      <c r="C50" s="19" t="s">
        <v>68</v>
      </c>
      <c r="D50" s="32">
        <v>11.25</v>
      </c>
      <c r="E50" s="32">
        <v>11.25</v>
      </c>
      <c r="F50" s="32">
        <f aca="true" t="shared" si="2" ref="F50:F55">E50-D50</f>
        <v>0</v>
      </c>
      <c r="G50" s="32">
        <f aca="true" t="shared" si="3" ref="G50:G55">IF(D50=0,0,E50/D50)*100</f>
        <v>100</v>
      </c>
      <c r="H50" s="1">
        <v>11.25</v>
      </c>
      <c r="I50" s="1">
        <v>11.25</v>
      </c>
    </row>
    <row r="51" spans="1:9" ht="16.5" customHeight="1">
      <c r="A51" s="30"/>
      <c r="B51" s="35" t="s">
        <v>123</v>
      </c>
      <c r="C51" s="19" t="s">
        <v>124</v>
      </c>
      <c r="D51" s="32">
        <v>11.25</v>
      </c>
      <c r="E51" s="32">
        <v>11.25</v>
      </c>
      <c r="F51" s="32">
        <f t="shared" si="2"/>
        <v>0</v>
      </c>
      <c r="G51" s="32">
        <f t="shared" si="3"/>
        <v>100</v>
      </c>
      <c r="H51" s="1">
        <v>0</v>
      </c>
      <c r="I51" s="1">
        <v>0</v>
      </c>
    </row>
    <row r="52" spans="1:9" ht="16.5" customHeight="1">
      <c r="A52" s="30"/>
      <c r="B52" s="35" t="s">
        <v>125</v>
      </c>
      <c r="C52" s="19" t="s">
        <v>126</v>
      </c>
      <c r="D52" s="32">
        <v>9.25</v>
      </c>
      <c r="E52" s="32">
        <v>9.25</v>
      </c>
      <c r="F52" s="32">
        <f t="shared" si="2"/>
        <v>0</v>
      </c>
      <c r="G52" s="32">
        <f t="shared" si="3"/>
        <v>100</v>
      </c>
      <c r="H52" s="1">
        <v>0</v>
      </c>
      <c r="I52" s="1">
        <v>0</v>
      </c>
    </row>
    <row r="53" spans="1:9" ht="16.5" customHeight="1">
      <c r="A53" s="30"/>
      <c r="B53" s="35" t="s">
        <v>127</v>
      </c>
      <c r="C53" s="19" t="s">
        <v>128</v>
      </c>
      <c r="D53" s="32">
        <v>50</v>
      </c>
      <c r="E53" s="32">
        <v>50</v>
      </c>
      <c r="F53" s="32">
        <f t="shared" si="2"/>
        <v>0</v>
      </c>
      <c r="G53" s="32">
        <f t="shared" si="3"/>
        <v>100</v>
      </c>
      <c r="H53" s="1">
        <v>0</v>
      </c>
      <c r="I53" s="1">
        <v>0</v>
      </c>
    </row>
    <row r="54" spans="1:9" ht="16.5" customHeight="1">
      <c r="A54" s="30"/>
      <c r="B54" s="35" t="s">
        <v>129</v>
      </c>
      <c r="C54" s="19" t="s">
        <v>130</v>
      </c>
      <c r="D54" s="32">
        <v>0.5</v>
      </c>
      <c r="E54" s="32">
        <v>0.5</v>
      </c>
      <c r="F54" s="32">
        <f t="shared" si="2"/>
        <v>0</v>
      </c>
      <c r="G54" s="32">
        <f t="shared" si="3"/>
        <v>100</v>
      </c>
      <c r="H54" s="1">
        <v>0</v>
      </c>
      <c r="I54" s="1">
        <v>0</v>
      </c>
    </row>
    <row r="55" spans="1:7" ht="16.5" customHeight="1">
      <c r="A55" s="4"/>
      <c r="B55" s="42" t="s">
        <v>120</v>
      </c>
      <c r="C55" s="42"/>
      <c r="D55" s="32">
        <f>SUM(H50:H54)</f>
        <v>11.25</v>
      </c>
      <c r="E55" s="32">
        <f>SUM(I50:I54)</f>
        <v>11.25</v>
      </c>
      <c r="F55" s="32">
        <f t="shared" si="2"/>
        <v>0</v>
      </c>
      <c r="G55" s="32">
        <f t="shared" si="3"/>
        <v>100</v>
      </c>
    </row>
    <row r="56" spans="1:7" ht="16.5" customHeight="1">
      <c r="A56" s="4"/>
      <c r="B56" s="13"/>
      <c r="C56" s="14"/>
      <c r="D56" s="15"/>
      <c r="E56" s="15"/>
      <c r="F56" s="15"/>
      <c r="G56" s="15"/>
    </row>
    <row r="57" spans="1:7" ht="16.5" customHeight="1">
      <c r="A57" s="4"/>
      <c r="B57" s="13"/>
      <c r="C57" s="14"/>
      <c r="D57" s="15"/>
      <c r="E57" s="15"/>
      <c r="F57" s="15"/>
      <c r="G57" s="15"/>
    </row>
    <row r="58" spans="1:7" ht="16.5" customHeight="1">
      <c r="A58" s="4"/>
      <c r="B58" s="13"/>
      <c r="C58" s="14"/>
      <c r="D58" s="15"/>
      <c r="E58" s="15"/>
      <c r="F58" s="15"/>
      <c r="G58" s="15"/>
    </row>
    <row r="59" spans="1:7" ht="16.5" customHeight="1">
      <c r="A59" s="33"/>
      <c r="B59" s="23"/>
      <c r="C59" s="14" t="s">
        <v>26</v>
      </c>
      <c r="D59" s="32">
        <f>SUM(D55)</f>
        <v>11.25</v>
      </c>
      <c r="E59" s="32">
        <f>SUM(E55)</f>
        <v>11.25</v>
      </c>
      <c r="F59" s="32">
        <f>E59-D59</f>
        <v>0</v>
      </c>
      <c r="G59" s="32">
        <f>IF(D59=0,0,E59/D59)*100</f>
        <v>100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B55:C55"/>
    <mergeCell ref="B43:G43"/>
    <mergeCell ref="B44:G44"/>
    <mergeCell ref="B2:G2"/>
    <mergeCell ref="B3:G3"/>
    <mergeCell ref="B8:G8"/>
    <mergeCell ref="B33:C33"/>
    <mergeCell ref="B35:C35"/>
    <mergeCell ref="B49:G49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6" t="s">
        <v>31</v>
      </c>
      <c r="C2" s="36"/>
      <c r="D2" s="36"/>
      <c r="E2" s="36"/>
      <c r="F2" s="36"/>
      <c r="G2" s="36"/>
    </row>
    <row r="3" spans="1:7" s="6" customFormat="1" ht="18" customHeight="1">
      <c r="A3" s="22">
        <v>3</v>
      </c>
      <c r="B3" s="37" t="s">
        <v>35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36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32</v>
      </c>
      <c r="F5" s="11" t="str">
        <f>#VALUE!</f>
        <v>Март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33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39" t="s">
        <v>64</v>
      </c>
      <c r="C8" s="39"/>
      <c r="D8" s="39"/>
      <c r="E8" s="39"/>
      <c r="F8" s="39"/>
      <c r="G8" s="39"/>
    </row>
    <row r="9" spans="1:7" ht="16.5" customHeight="1">
      <c r="A9" s="4"/>
      <c r="B9" s="24" t="s">
        <v>34</v>
      </c>
      <c r="C9" s="16"/>
      <c r="D9" s="16"/>
      <c r="E9" s="16"/>
      <c r="F9" s="16"/>
      <c r="G9" s="16"/>
    </row>
    <row r="10" spans="1:7" ht="16.5" customHeight="1">
      <c r="A10" s="4"/>
      <c r="B10" s="25" t="s">
        <v>66</v>
      </c>
      <c r="C10" s="16"/>
      <c r="D10" s="16"/>
      <c r="E10" s="16"/>
      <c r="F10" s="16"/>
      <c r="G10" s="16"/>
    </row>
    <row r="11" spans="1:9" ht="16.5" customHeight="1">
      <c r="A11" s="4"/>
      <c r="B11" s="31" t="s">
        <v>67</v>
      </c>
      <c r="C11" s="19" t="s">
        <v>68</v>
      </c>
      <c r="D11" s="20">
        <v>292906</v>
      </c>
      <c r="E11" s="20">
        <v>92921</v>
      </c>
      <c r="F11" s="20">
        <f aca="true" t="shared" si="0" ref="F11:F34">E11-D11</f>
        <v>-199985</v>
      </c>
      <c r="G11" s="20">
        <f aca="true" t="shared" si="1" ref="G11:G34">IF(D11=0,0,E11/D11)*100</f>
        <v>31.723829487958593</v>
      </c>
      <c r="H11" s="1">
        <v>292906</v>
      </c>
      <c r="I11" s="1">
        <v>92921</v>
      </c>
    </row>
    <row r="12" spans="1:9" ht="16.5" customHeight="1">
      <c r="A12" s="4"/>
      <c r="B12" s="31" t="s">
        <v>69</v>
      </c>
      <c r="C12" s="19" t="s">
        <v>70</v>
      </c>
      <c r="D12" s="20">
        <v>292906</v>
      </c>
      <c r="E12" s="20">
        <v>92921</v>
      </c>
      <c r="F12" s="20">
        <f t="shared" si="0"/>
        <v>-199985</v>
      </c>
      <c r="G12" s="20">
        <f t="shared" si="1"/>
        <v>31.723829487958593</v>
      </c>
      <c r="H12" s="1">
        <v>0</v>
      </c>
      <c r="I12" s="1">
        <v>0</v>
      </c>
    </row>
    <row r="13" spans="1:9" ht="16.5" customHeight="1">
      <c r="A13" s="4"/>
      <c r="B13" s="31" t="s">
        <v>71</v>
      </c>
      <c r="C13" s="19" t="s">
        <v>72</v>
      </c>
      <c r="D13" s="20">
        <v>9607</v>
      </c>
      <c r="E13" s="20">
        <v>5615</v>
      </c>
      <c r="F13" s="20">
        <f t="shared" si="0"/>
        <v>-3992</v>
      </c>
      <c r="G13" s="20">
        <f t="shared" si="1"/>
        <v>58.4469657541376</v>
      </c>
      <c r="H13" s="1">
        <v>9607</v>
      </c>
      <c r="I13" s="1">
        <v>5615</v>
      </c>
    </row>
    <row r="14" spans="1:9" ht="16.5" customHeight="1">
      <c r="A14" s="4"/>
      <c r="B14" s="31" t="s">
        <v>73</v>
      </c>
      <c r="C14" s="19" t="s">
        <v>74</v>
      </c>
      <c r="D14" s="20">
        <v>150</v>
      </c>
      <c r="E14" s="20">
        <v>0</v>
      </c>
      <c r="F14" s="20">
        <f t="shared" si="0"/>
        <v>-150</v>
      </c>
      <c r="G14" s="20">
        <f t="shared" si="1"/>
        <v>0</v>
      </c>
      <c r="H14" s="1">
        <v>0</v>
      </c>
      <c r="I14" s="1">
        <v>0</v>
      </c>
    </row>
    <row r="15" spans="1:9" ht="16.5" customHeight="1">
      <c r="A15" s="4"/>
      <c r="B15" s="31" t="s">
        <v>75</v>
      </c>
      <c r="C15" s="19" t="s">
        <v>76</v>
      </c>
      <c r="D15" s="20">
        <v>9457</v>
      </c>
      <c r="E15" s="20">
        <v>5615</v>
      </c>
      <c r="F15" s="20">
        <f t="shared" si="0"/>
        <v>-3842</v>
      </c>
      <c r="G15" s="20">
        <f t="shared" si="1"/>
        <v>59.37400867082584</v>
      </c>
      <c r="H15" s="1">
        <v>0</v>
      </c>
      <c r="I15" s="1">
        <v>0</v>
      </c>
    </row>
    <row r="16" spans="1:9" ht="16.5" customHeight="1">
      <c r="A16" s="4"/>
      <c r="B16" s="31" t="s">
        <v>77</v>
      </c>
      <c r="C16" s="19" t="s">
        <v>78</v>
      </c>
      <c r="D16" s="20">
        <v>70294</v>
      </c>
      <c r="E16" s="20">
        <v>23456</v>
      </c>
      <c r="F16" s="20">
        <f t="shared" si="0"/>
        <v>-46838</v>
      </c>
      <c r="G16" s="20">
        <f t="shared" si="1"/>
        <v>33.36842404757163</v>
      </c>
      <c r="H16" s="1">
        <v>70294</v>
      </c>
      <c r="I16" s="1">
        <v>23456</v>
      </c>
    </row>
    <row r="17" spans="1:9" ht="16.5" customHeight="1">
      <c r="A17" s="4"/>
      <c r="B17" s="31" t="s">
        <v>79</v>
      </c>
      <c r="C17" s="19" t="s">
        <v>80</v>
      </c>
      <c r="D17" s="20">
        <v>34425</v>
      </c>
      <c r="E17" s="20">
        <v>13720</v>
      </c>
      <c r="F17" s="20">
        <f t="shared" si="0"/>
        <v>-20705</v>
      </c>
      <c r="G17" s="20">
        <f t="shared" si="1"/>
        <v>39.854756717501814</v>
      </c>
      <c r="H17" s="1">
        <v>0</v>
      </c>
      <c r="I17" s="1">
        <v>0</v>
      </c>
    </row>
    <row r="18" spans="1:9" ht="16.5" customHeight="1">
      <c r="A18" s="4"/>
      <c r="B18" s="31" t="s">
        <v>81</v>
      </c>
      <c r="C18" s="19" t="s">
        <v>82</v>
      </c>
      <c r="D18" s="20">
        <v>14292</v>
      </c>
      <c r="E18" s="20">
        <v>2996</v>
      </c>
      <c r="F18" s="20">
        <f t="shared" si="0"/>
        <v>-11296</v>
      </c>
      <c r="G18" s="20">
        <f t="shared" si="1"/>
        <v>20.962776378393507</v>
      </c>
      <c r="H18" s="1">
        <v>0</v>
      </c>
      <c r="I18" s="1">
        <v>0</v>
      </c>
    </row>
    <row r="19" spans="1:9" ht="16.5" customHeight="1">
      <c r="A19" s="4"/>
      <c r="B19" s="31" t="s">
        <v>83</v>
      </c>
      <c r="C19" s="19" t="s">
        <v>84</v>
      </c>
      <c r="D19" s="20">
        <v>13135</v>
      </c>
      <c r="E19" s="20">
        <v>4481</v>
      </c>
      <c r="F19" s="20">
        <f t="shared" si="0"/>
        <v>-8654</v>
      </c>
      <c r="G19" s="20">
        <f t="shared" si="1"/>
        <v>34.11496003045299</v>
      </c>
      <c r="H19" s="1">
        <v>0</v>
      </c>
      <c r="I19" s="1">
        <v>0</v>
      </c>
    </row>
    <row r="20" spans="1:9" ht="16.5" customHeight="1">
      <c r="A20" s="4"/>
      <c r="B20" s="31" t="s">
        <v>85</v>
      </c>
      <c r="C20" s="19" t="s">
        <v>86</v>
      </c>
      <c r="D20" s="20">
        <v>8442</v>
      </c>
      <c r="E20" s="20">
        <v>2259</v>
      </c>
      <c r="F20" s="20">
        <f t="shared" si="0"/>
        <v>-6183</v>
      </c>
      <c r="G20" s="20">
        <f t="shared" si="1"/>
        <v>26.7590618336887</v>
      </c>
      <c r="H20" s="1">
        <v>0</v>
      </c>
      <c r="I20" s="1">
        <v>0</v>
      </c>
    </row>
    <row r="21" spans="1:9" ht="16.5" customHeight="1">
      <c r="A21" s="4"/>
      <c r="B21" s="31" t="s">
        <v>87</v>
      </c>
      <c r="C21" s="19" t="s">
        <v>88</v>
      </c>
      <c r="D21" s="20">
        <v>112460</v>
      </c>
      <c r="E21" s="20">
        <v>26795</v>
      </c>
      <c r="F21" s="20">
        <f t="shared" si="0"/>
        <v>-85665</v>
      </c>
      <c r="G21" s="20">
        <f t="shared" si="1"/>
        <v>23.82624933309621</v>
      </c>
      <c r="H21" s="1">
        <v>112460</v>
      </c>
      <c r="I21" s="1">
        <v>26795</v>
      </c>
    </row>
    <row r="22" spans="1:9" ht="16.5" customHeight="1">
      <c r="A22" s="4"/>
      <c r="B22" s="31" t="s">
        <v>89</v>
      </c>
      <c r="C22" s="19" t="s">
        <v>90</v>
      </c>
      <c r="D22" s="20">
        <v>4968</v>
      </c>
      <c r="E22" s="20">
        <v>907</v>
      </c>
      <c r="F22" s="20">
        <f t="shared" si="0"/>
        <v>-4061</v>
      </c>
      <c r="G22" s="20">
        <f t="shared" si="1"/>
        <v>18.256843800322063</v>
      </c>
      <c r="H22" s="1">
        <v>0</v>
      </c>
      <c r="I22" s="1">
        <v>0</v>
      </c>
    </row>
    <row r="23" spans="1:9" ht="16.5" customHeight="1">
      <c r="A23" s="4"/>
      <c r="B23" s="31" t="s">
        <v>91</v>
      </c>
      <c r="C23" s="19" t="s">
        <v>92</v>
      </c>
      <c r="D23" s="20">
        <v>1200</v>
      </c>
      <c r="E23" s="20">
        <v>413</v>
      </c>
      <c r="F23" s="20">
        <f t="shared" si="0"/>
        <v>-787</v>
      </c>
      <c r="G23" s="20">
        <f t="shared" si="1"/>
        <v>34.416666666666664</v>
      </c>
      <c r="H23" s="1">
        <v>0</v>
      </c>
      <c r="I23" s="1">
        <v>0</v>
      </c>
    </row>
    <row r="24" spans="1:9" ht="16.5" customHeight="1">
      <c r="A24" s="4"/>
      <c r="B24" s="31" t="s">
        <v>93</v>
      </c>
      <c r="C24" s="19" t="s">
        <v>94</v>
      </c>
      <c r="D24" s="20">
        <v>3709</v>
      </c>
      <c r="E24" s="20">
        <v>0</v>
      </c>
      <c r="F24" s="20">
        <f t="shared" si="0"/>
        <v>-3709</v>
      </c>
      <c r="G24" s="20">
        <f t="shared" si="1"/>
        <v>0</v>
      </c>
      <c r="H24" s="1">
        <v>0</v>
      </c>
      <c r="I24" s="1">
        <v>0</v>
      </c>
    </row>
    <row r="25" spans="1:9" ht="16.5" customHeight="1">
      <c r="A25" s="4"/>
      <c r="B25" s="31" t="s">
        <v>95</v>
      </c>
      <c r="C25" s="19" t="s">
        <v>96</v>
      </c>
      <c r="D25" s="20">
        <v>19190</v>
      </c>
      <c r="E25" s="20">
        <v>605</v>
      </c>
      <c r="F25" s="20">
        <f t="shared" si="0"/>
        <v>-18585</v>
      </c>
      <c r="G25" s="20">
        <f t="shared" si="1"/>
        <v>3.1526836894215737</v>
      </c>
      <c r="H25" s="1">
        <v>0</v>
      </c>
      <c r="I25" s="1">
        <v>0</v>
      </c>
    </row>
    <row r="26" spans="1:9" ht="16.5" customHeight="1">
      <c r="A26" s="4"/>
      <c r="B26" s="31" t="s">
        <v>97</v>
      </c>
      <c r="C26" s="19" t="s">
        <v>98</v>
      </c>
      <c r="D26" s="20">
        <v>34332</v>
      </c>
      <c r="E26" s="20">
        <v>22858</v>
      </c>
      <c r="F26" s="20">
        <f t="shared" si="0"/>
        <v>-11474</v>
      </c>
      <c r="G26" s="20">
        <f t="shared" si="1"/>
        <v>66.57928463241291</v>
      </c>
      <c r="H26" s="1">
        <v>0</v>
      </c>
      <c r="I26" s="1">
        <v>0</v>
      </c>
    </row>
    <row r="27" spans="1:9" ht="16.5" customHeight="1">
      <c r="A27" s="4"/>
      <c r="B27" s="31" t="s">
        <v>99</v>
      </c>
      <c r="C27" s="19" t="s">
        <v>100</v>
      </c>
      <c r="D27" s="20">
        <v>37456</v>
      </c>
      <c r="E27" s="20">
        <v>2012</v>
      </c>
      <c r="F27" s="20">
        <f t="shared" si="0"/>
        <v>-35444</v>
      </c>
      <c r="G27" s="20">
        <f t="shared" si="1"/>
        <v>5.3716360529688165</v>
      </c>
      <c r="H27" s="1">
        <v>0</v>
      </c>
      <c r="I27" s="1">
        <v>0</v>
      </c>
    </row>
    <row r="28" spans="1:9" ht="16.5" customHeight="1">
      <c r="A28" s="4"/>
      <c r="B28" s="31" t="s">
        <v>101</v>
      </c>
      <c r="C28" s="19" t="s">
        <v>102</v>
      </c>
      <c r="D28" s="20">
        <v>1500</v>
      </c>
      <c r="E28" s="20">
        <v>0</v>
      </c>
      <c r="F28" s="20">
        <f t="shared" si="0"/>
        <v>-1500</v>
      </c>
      <c r="G28" s="20">
        <f t="shared" si="1"/>
        <v>0</v>
      </c>
      <c r="H28" s="1">
        <v>0</v>
      </c>
      <c r="I28" s="1">
        <v>0</v>
      </c>
    </row>
    <row r="29" spans="1:9" ht="16.5" customHeight="1">
      <c r="A29" s="4"/>
      <c r="B29" s="31" t="s">
        <v>103</v>
      </c>
      <c r="C29" s="19" t="s">
        <v>104</v>
      </c>
      <c r="D29" s="20">
        <v>550</v>
      </c>
      <c r="E29" s="20">
        <v>0</v>
      </c>
      <c r="F29" s="20">
        <f t="shared" si="0"/>
        <v>-550</v>
      </c>
      <c r="G29" s="20">
        <f t="shared" si="1"/>
        <v>0</v>
      </c>
      <c r="H29" s="1">
        <v>0</v>
      </c>
      <c r="I29" s="1">
        <v>0</v>
      </c>
    </row>
    <row r="30" spans="1:9" ht="16.5" customHeight="1">
      <c r="A30" s="4"/>
      <c r="B30" s="31" t="s">
        <v>105</v>
      </c>
      <c r="C30" s="19" t="s">
        <v>106</v>
      </c>
      <c r="D30" s="20">
        <v>250</v>
      </c>
      <c r="E30" s="20">
        <v>0</v>
      </c>
      <c r="F30" s="20">
        <f t="shared" si="0"/>
        <v>-250</v>
      </c>
      <c r="G30" s="20">
        <f t="shared" si="1"/>
        <v>0</v>
      </c>
      <c r="H30" s="1">
        <v>0</v>
      </c>
      <c r="I30" s="1">
        <v>0</v>
      </c>
    </row>
    <row r="31" spans="1:9" ht="16.5" customHeight="1">
      <c r="A31" s="4"/>
      <c r="B31" s="31" t="s">
        <v>107</v>
      </c>
      <c r="C31" s="19" t="s">
        <v>108</v>
      </c>
      <c r="D31" s="20">
        <v>9305</v>
      </c>
      <c r="E31" s="20">
        <v>0</v>
      </c>
      <c r="F31" s="20">
        <f t="shared" si="0"/>
        <v>-9305</v>
      </c>
      <c r="G31" s="20">
        <f t="shared" si="1"/>
        <v>0</v>
      </c>
      <c r="H31" s="1">
        <v>0</v>
      </c>
      <c r="I31" s="1">
        <v>0</v>
      </c>
    </row>
    <row r="32" spans="1:9" ht="16.5" customHeight="1">
      <c r="A32" s="4"/>
      <c r="B32" s="31" t="s">
        <v>109</v>
      </c>
      <c r="C32" s="19" t="s">
        <v>110</v>
      </c>
      <c r="D32" s="20">
        <v>3553</v>
      </c>
      <c r="E32" s="20">
        <v>0</v>
      </c>
      <c r="F32" s="20">
        <f t="shared" si="0"/>
        <v>-3553</v>
      </c>
      <c r="G32" s="20">
        <f t="shared" si="1"/>
        <v>0</v>
      </c>
      <c r="H32" s="1">
        <v>3553</v>
      </c>
      <c r="I32" s="1">
        <v>0</v>
      </c>
    </row>
    <row r="33" spans="1:9" ht="16.5" customHeight="1">
      <c r="A33" s="4"/>
      <c r="B33" s="31" t="s">
        <v>111</v>
      </c>
      <c r="C33" s="19" t="s">
        <v>112</v>
      </c>
      <c r="D33" s="20">
        <v>3553</v>
      </c>
      <c r="E33" s="20">
        <v>0</v>
      </c>
      <c r="F33" s="20">
        <f t="shared" si="0"/>
        <v>-3553</v>
      </c>
      <c r="G33" s="20">
        <f t="shared" si="1"/>
        <v>0</v>
      </c>
      <c r="H33" s="1">
        <v>0</v>
      </c>
      <c r="I33" s="1">
        <v>0</v>
      </c>
    </row>
    <row r="34" spans="1:7" ht="15.75" customHeight="1">
      <c r="A34" s="4"/>
      <c r="B34" s="42" t="s">
        <v>113</v>
      </c>
      <c r="C34" s="42"/>
      <c r="D34" s="20">
        <f>SUM(H11:H33)</f>
        <v>488820</v>
      </c>
      <c r="E34" s="20">
        <f>SUM(I11:I33)</f>
        <v>148787</v>
      </c>
      <c r="F34" s="20">
        <f t="shared" si="0"/>
        <v>-340033</v>
      </c>
      <c r="G34" s="20">
        <f t="shared" si="1"/>
        <v>30.437993535452723</v>
      </c>
    </row>
    <row r="35" spans="1:7" ht="16.5" customHeight="1">
      <c r="A35" s="4"/>
      <c r="B35" s="13"/>
      <c r="C35" s="14"/>
      <c r="D35" s="15"/>
      <c r="E35" s="15"/>
      <c r="F35" s="15"/>
      <c r="G35" s="15"/>
    </row>
    <row r="36" spans="1:7" ht="15.75" customHeight="1">
      <c r="A36" s="4"/>
      <c r="B36" s="42" t="s">
        <v>119</v>
      </c>
      <c r="C36" s="42"/>
      <c r="D36" s="20">
        <f>SUM(D34)</f>
        <v>488820</v>
      </c>
      <c r="E36" s="20">
        <f>SUM(E34)</f>
        <v>148787</v>
      </c>
      <c r="F36" s="20">
        <f>E36-D36</f>
        <v>-340033</v>
      </c>
      <c r="G36" s="20">
        <f>IF(D36=0,0,E36/D36)*100</f>
        <v>30.437993535452723</v>
      </c>
    </row>
    <row r="37" spans="1:7" ht="16.5" customHeight="1">
      <c r="A37" s="4"/>
      <c r="B37" s="13"/>
      <c r="C37" s="14"/>
      <c r="D37" s="15"/>
      <c r="E37" s="15"/>
      <c r="F37" s="15"/>
      <c r="G37" s="15"/>
    </row>
    <row r="38" spans="1:7" ht="16.5" customHeight="1">
      <c r="A38" s="4"/>
      <c r="B38" s="13"/>
      <c r="C38" s="14"/>
      <c r="D38" s="15"/>
      <c r="E38" s="15"/>
      <c r="F38" s="15"/>
      <c r="G38" s="15"/>
    </row>
    <row r="39" spans="1:7" ht="16.5" customHeight="1">
      <c r="A39" s="4"/>
      <c r="B39" s="23"/>
      <c r="C39" s="14" t="s">
        <v>26</v>
      </c>
      <c r="D39" s="20">
        <f>SUM(D36)</f>
        <v>488820</v>
      </c>
      <c r="E39" s="20">
        <f>SUM(E36)</f>
        <v>148787</v>
      </c>
      <c r="F39" s="20">
        <f>E39-D39</f>
        <v>-340033</v>
      </c>
      <c r="G39" s="20">
        <f>IF(D39=0,0,E39/D39)*100</f>
        <v>30.437993535452723</v>
      </c>
    </row>
    <row r="42" ht="16.5" customHeight="1">
      <c r="A42" s="3"/>
    </row>
    <row r="43" spans="1:7" ht="16.5" customHeight="1">
      <c r="A43" s="4"/>
      <c r="B43" s="36" t="s">
        <v>27</v>
      </c>
      <c r="C43" s="36"/>
      <c r="D43" s="36"/>
      <c r="E43" s="36"/>
      <c r="F43" s="36"/>
      <c r="G43" s="36"/>
    </row>
    <row r="44" spans="1:7" ht="16.5" customHeight="1">
      <c r="A44" s="22"/>
      <c r="B44" s="37" t="s">
        <v>35</v>
      </c>
      <c r="C44" s="37"/>
      <c r="D44" s="37"/>
      <c r="E44" s="37"/>
      <c r="F44" s="37"/>
      <c r="G44" s="37"/>
    </row>
    <row r="45" spans="1:7" ht="16.5" customHeight="1">
      <c r="A45" s="4"/>
      <c r="B45" s="7" t="str">
        <f>IF(ISBLANK(A2),"Обща",A2)</f>
        <v>Обща</v>
      </c>
      <c r="C45" s="8" t="s">
        <v>1</v>
      </c>
      <c r="D45" s="9" t="s">
        <v>36</v>
      </c>
      <c r="E45" s="8" t="s">
        <v>2</v>
      </c>
      <c r="F45" s="9">
        <v>2024</v>
      </c>
      <c r="G45" s="8"/>
    </row>
    <row r="46" spans="1:7" ht="16.5" customHeight="1">
      <c r="A46" s="4"/>
      <c r="B46" s="10"/>
      <c r="C46" s="10"/>
      <c r="D46" s="10"/>
      <c r="E46" s="8" t="s">
        <v>3</v>
      </c>
      <c r="F46" s="11" t="str">
        <f>#VALUE!</f>
        <v>Март</v>
      </c>
      <c r="G46" s="10"/>
    </row>
    <row r="47" spans="1:7" ht="40.5" customHeight="1">
      <c r="A47" s="4"/>
      <c r="B47" s="12" t="s">
        <v>28</v>
      </c>
      <c r="C47" s="12" t="s">
        <v>29</v>
      </c>
      <c r="D47" s="12" t="s">
        <v>6</v>
      </c>
      <c r="E47" s="12" t="s">
        <v>7</v>
      </c>
      <c r="F47" s="12" t="s">
        <v>8</v>
      </c>
      <c r="G47" s="12" t="s">
        <v>9</v>
      </c>
    </row>
    <row r="48" spans="1:7" ht="16.5" customHeight="1">
      <c r="A48" s="29"/>
      <c r="B48" s="23"/>
      <c r="C48" s="23"/>
      <c r="D48" s="23"/>
      <c r="E48" s="23"/>
      <c r="F48" s="23"/>
      <c r="G48" s="23"/>
    </row>
    <row r="49" spans="1:7" ht="16.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13"/>
      <c r="C50" s="14"/>
      <c r="D50" s="15"/>
      <c r="E50" s="15"/>
      <c r="F50" s="15"/>
      <c r="G50" s="15"/>
    </row>
    <row r="51" spans="1:7" ht="16.5" customHeight="1">
      <c r="A51" s="33"/>
      <c r="B51" s="23"/>
      <c r="C51" s="14" t="s">
        <v>26</v>
      </c>
      <c r="D51" s="32">
        <f>0</f>
        <v>0</v>
      </c>
      <c r="E51" s="32">
        <f>0</f>
        <v>0</v>
      </c>
      <c r="F51" s="32">
        <f>E51-D51</f>
        <v>0</v>
      </c>
      <c r="G51" s="32">
        <f>IF(D51=0,0,E51/D51)*100</f>
        <v>0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B44:G44"/>
    <mergeCell ref="B2:G2"/>
    <mergeCell ref="B3:G3"/>
    <mergeCell ref="B8:G8"/>
    <mergeCell ref="B34:C34"/>
    <mergeCell ref="B36:C36"/>
    <mergeCell ref="B43:G4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2024-04-16T07:08:43Z</dcterms:created>
  <dcterms:modified xsi:type="dcterms:W3CDTF">2024-04-16T07:08:45Z</dcterms:modified>
  <cp:category/>
  <cp:version/>
  <cp:contentType/>
  <cp:contentStatus/>
</cp:coreProperties>
</file>